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672" documentId="13_ncr:1_{F6CB121F-512D-4AA6-A0C1-0FB36C537598}" xr6:coauthVersionLast="47" xr6:coauthVersionMax="47" xr10:uidLastSave="{F0017B37-ED38-4C58-AF29-FB9A03C112E3}"/>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5" l="1"/>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25" i="6"/>
  <c r="G26"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alcChain>
</file>

<file path=xl/sharedStrings.xml><?xml version="1.0" encoding="utf-8"?>
<sst xmlns="http://schemas.openxmlformats.org/spreadsheetml/2006/main" count="179046" uniqueCount="39114">
  <si>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</si>
  <si>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</si>
  <si>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</si>
  <si>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</si>
  <si>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</si>
  <si>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</si>
  <si>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</si>
  <si>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</si>
  <si>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</si>
  <si>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</si>
  <si>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</si>
  <si>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</si>
  <si>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</si>
  <si>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</si>
  <si>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</si>
  <si>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</si>
  <si>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</si>
  <si>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</si>
  <si>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</si>
  <si>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</si>
  <si>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</si>
  <si>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</si>
  <si>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</si>
  <si>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</si>
  <si>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</si>
  <si>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</si>
  <si>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</si>
  <si>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</si>
  <si>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</si>
  <si>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</si>
  <si>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</si>
  <si>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</si>
  <si>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</si>
  <si>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</si>
  <si>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</si>
  <si>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</si>
  <si>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</si>
  <si>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</si>
  <si>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</si>
  <si>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</si>
  <si>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</si>
  <si>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</si>
  <si>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</si>
  <si>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</si>
  <si>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</si>
  <si>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</si>
  <si>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</si>
  <si>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</si>
  <si>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</si>
  <si>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</si>
  <si>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</si>
  <si>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</si>
  <si>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</si>
  <si>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</si>
  <si>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</si>
  <si>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</si>
  <si>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</si>
  <si>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</si>
  <si>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</si>
  <si>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</si>
  <si>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</si>
  <si>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</si>
  <si>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</si>
  <si>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</si>
  <si>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</si>
  <si>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</si>
  <si>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</si>
  <si>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</si>
  <si>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</si>
  <si>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</si>
  <si>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</si>
  <si>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</si>
  <si>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</si>
  <si>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</si>
  <si>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</si>
  <si>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</si>
  <si>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</si>
  <si>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</si>
  <si>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</si>
  <si>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</si>
  <si>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</si>
  <si>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</si>
  <si>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</si>
  <si>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</si>
  <si>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</si>
  <si>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</si>
  <si>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</si>
  <si>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</si>
  <si>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</si>
  <si>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</si>
  <si>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</si>
  <si>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</si>
  <si>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</si>
  <si>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</si>
  <si>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</si>
  <si>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</si>
  <si>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</si>
  <si>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</si>
  <si>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</si>
  <si>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</si>
  <si>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</si>
  <si>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</si>
  <si>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</si>
  <si>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</si>
  <si>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</si>
  <si>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</si>
  <si>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</si>
  <si>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</si>
  <si>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</si>
  <si>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</si>
  <si>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</si>
  <si>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</si>
  <si>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</si>
  <si>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</si>
  <si>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</si>
  <si>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</si>
  <si>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</si>
  <si>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</si>
  <si>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</si>
  <si>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</si>
  <si>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</si>
  <si>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</si>
  <si>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</si>
  <si>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</si>
  <si>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</si>
  <si>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</si>
  <si>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</si>
  <si>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</si>
  <si>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</si>
  <si>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</si>
  <si>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</si>
  <si>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</si>
  <si>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</si>
  <si>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</si>
  <si>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</si>
  <si>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</si>
  <si>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</si>
  <si>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</si>
  <si>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</si>
  <si>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</si>
  <si>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</si>
  <si>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</si>
  <si>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</si>
  <si>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</si>
  <si>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</si>
  <si>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</si>
  <si>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</si>
  <si>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</si>
  <si>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</si>
  <si>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</si>
  <si>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</si>
  <si>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</si>
  <si>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</si>
  <si>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</si>
  <si>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</si>
  <si>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</si>
  <si>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</si>
  <si>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</si>
  <si>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</si>
  <si>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</si>
  <si>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</si>
  <si>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</si>
  <si>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</si>
  <si>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</si>
  <si>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</si>
  <si>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</si>
  <si>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</si>
  <si>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</si>
  <si>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</si>
  <si>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</si>
  <si>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</si>
  <si>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</si>
  <si>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</si>
  <si>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</si>
  <si>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</si>
  <si>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</si>
  <si>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</si>
  <si>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</si>
  <si>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</si>
  <si>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</si>
  <si>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</si>
  <si>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</si>
  <si>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</si>
  <si>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</si>
  <si>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</si>
  <si>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</si>
  <si>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</si>
  <si>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</si>
  <si>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</si>
  <si>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</si>
  <si>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</si>
  <si>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</si>
  <si>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</si>
  <si>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</si>
  <si>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</si>
  <si>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</si>
  <si>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</si>
  <si>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</si>
  <si>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</si>
  <si>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</si>
  <si>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</si>
  <si>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</si>
  <si>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</si>
  <si>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</si>
  <si>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</si>
  <si>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</si>
  <si>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</si>
  <si>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</si>
  <si>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</si>
  <si>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</si>
  <si>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</si>
  <si>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</si>
  <si>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</si>
  <si>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</si>
  <si>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</si>
  <si>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</si>
  <si>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</si>
  <si>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</si>
  <si>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</si>
  <si>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</si>
  <si>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</si>
  <si>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</si>
  <si>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</si>
  <si>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</si>
  <si>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</si>
  <si>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</si>
  <si>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</si>
  <si>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</si>
  <si>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</si>
  <si>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</si>
  <si>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</si>
  <si>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</si>
  <si>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</si>
  <si>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</si>
  <si>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</si>
  <si>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</si>
  <si>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</si>
  <si>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</si>
  <si>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</si>
  <si>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</si>
  <si>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</si>
  <si>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</si>
  <si>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</si>
  <si>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</si>
  <si>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</si>
  <si>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</si>
  <si>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</si>
  <si>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</si>
  <si>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</si>
  <si>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</si>
  <si>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</si>
  <si>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</si>
  <si>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</si>
  <si>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</si>
  <si>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</si>
  <si>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</si>
  <si>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</si>
  <si>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</si>
  <si>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</si>
  <si>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</si>
  <si>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</si>
  <si>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</si>
  <si>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</si>
  <si>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</si>
  <si>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</si>
  <si>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</si>
  <si>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</si>
  <si>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</si>
  <si>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</si>
  <si>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</si>
  <si>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</si>
  <si>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</si>
  <si>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</si>
  <si>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</si>
  <si>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</si>
  <si>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</si>
  <si>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</si>
  <si>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</si>
  <si>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</si>
  <si>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</si>
  <si>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</si>
  <si>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</si>
  <si>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</si>
  <si>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</si>
  <si>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</si>
  <si>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</si>
  <si>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</si>
  <si>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</si>
  <si>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</si>
  <si>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</si>
  <si>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</si>
  <si>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</si>
  <si>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</si>
  <si>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</si>
  <si>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</si>
  <si>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</si>
  <si>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</si>
  <si>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</si>
  <si>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</si>
  <si>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</si>
  <si>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</si>
  <si>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</si>
  <si>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</si>
  <si>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</si>
  <si>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</si>
  <si>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</si>
  <si>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</si>
  <si>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</si>
  <si>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</si>
  <si>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</si>
  <si>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</si>
  <si>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</si>
  <si>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</si>
  <si>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</si>
  <si>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</si>
  <si>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</si>
  <si>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</si>
  <si>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</si>
  <si>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</si>
  <si>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</si>
  <si>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</si>
  <si>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</si>
  <si>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</si>
  <si>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</si>
  <si>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</si>
  <si>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</si>
  <si>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</si>
  <si>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</si>
  <si>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</si>
  <si>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</si>
  <si>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</si>
  <si>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</si>
  <si>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</si>
  <si>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</si>
  <si>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</si>
  <si>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</si>
  <si>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</si>
  <si>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</si>
  <si>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</si>
  <si>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</si>
  <si>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</si>
  <si>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</si>
  <si>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</si>
  <si>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</si>
  <si>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</si>
  <si>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</si>
  <si>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</si>
  <si>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</si>
  <si>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</si>
  <si>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</si>
  <si>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</si>
  <si>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</si>
  <si>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</si>
  <si>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</si>
  <si>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</si>
  <si>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</si>
  <si>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</si>
  <si>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</si>
  <si>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</si>
  <si>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</si>
  <si>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</si>
  <si>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</si>
  <si>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</si>
  <si>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</si>
  <si>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</si>
  <si>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</si>
  <si>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</si>
  <si>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</si>
  <si>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</si>
  <si>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</si>
  <si>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</si>
  <si>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</si>
  <si>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</si>
  <si>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</si>
  <si>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</si>
  <si>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</si>
  <si>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</si>
  <si>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</si>
  <si>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</si>
  <si>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</si>
  <si>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</si>
  <si>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</si>
  <si>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</si>
  <si>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</si>
  <si>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</si>
  <si>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</si>
  <si>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</si>
  <si>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</si>
  <si>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</si>
  <si>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</si>
  <si>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</si>
  <si>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</si>
  <si>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</si>
  <si>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</si>
  <si>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</si>
  <si>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</si>
  <si>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</si>
  <si>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</si>
  <si>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</si>
  <si>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</si>
  <si>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</si>
  <si>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</si>
  <si>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</si>
  <si>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</si>
  <si>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</si>
  <si>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</si>
  <si>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</si>
  <si>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</si>
  <si>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</si>
  <si>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</si>
  <si>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</si>
  <si>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</si>
  <si>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</si>
  <si>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</si>
  <si>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</si>
  <si>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</si>
  <si>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</si>
  <si>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</si>
  <si>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</si>
  <si>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</si>
  <si>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</si>
  <si>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</si>
  <si>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</si>
  <si>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</si>
  <si>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</si>
  <si>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</si>
  <si>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</si>
  <si>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</si>
  <si>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</si>
  <si>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</si>
  <si>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</si>
  <si>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</si>
  <si>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</si>
  <si>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</si>
  <si>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</si>
  <si>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</si>
  <si>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</si>
  <si>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</si>
  <si>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</si>
  <si>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</si>
  <si>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</si>
  <si>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</si>
  <si>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</si>
  <si>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</si>
  <si>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</si>
  <si>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</si>
  <si>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</si>
  <si>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</si>
  <si>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</si>
  <si>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</si>
  <si>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</si>
  <si>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</si>
  <si>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</si>
  <si>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</si>
  <si>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</si>
  <si>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</si>
  <si>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</si>
  <si>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</si>
  <si>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</si>
  <si>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</si>
  <si>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</si>
  <si>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</si>
  <si>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</si>
  <si>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</si>
  <si>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</si>
  <si>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</si>
  <si>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</si>
  <si>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</si>
  <si>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</si>
  <si>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</si>
  <si>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</si>
  <si>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</si>
  <si>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</si>
  <si>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</si>
  <si>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</si>
  <si>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</si>
  <si>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</si>
  <si>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</si>
  <si>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</si>
  <si>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</si>
  <si>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</si>
  <si>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</si>
  <si>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</si>
  <si>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</si>
  <si>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</si>
  <si>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</si>
  <si>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</si>
  <si>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</si>
  <si>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</si>
  <si>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</si>
  <si>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</si>
  <si>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</si>
  <si>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</si>
  <si>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</si>
  <si>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</si>
  <si>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</si>
  <si>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</si>
  <si>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</si>
  <si>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</si>
  <si>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</si>
  <si>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</si>
  <si>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</si>
  <si>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</si>
  <si>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</si>
  <si>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</si>
  <si>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</si>
  <si>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</si>
  <si>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</si>
  <si>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</si>
  <si>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</si>
  <si>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</si>
  <si>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</si>
  <si>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</si>
  <si>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</si>
  <si>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</si>
  <si>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</si>
  <si>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</si>
  <si>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</si>
  <si>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</si>
  <si>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</si>
  <si>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</si>
  <si>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</si>
  <si>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</si>
  <si>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</si>
  <si>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</si>
  <si>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</si>
  <si>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</si>
  <si>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</si>
  <si>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</si>
  <si>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</si>
  <si>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</si>
  <si>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</si>
  <si>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</si>
  <si>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</si>
  <si>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</si>
  <si>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</si>
  <si>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</si>
  <si>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</si>
  <si>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</si>
  <si>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</si>
  <si>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</si>
  <si>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</si>
  <si>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</si>
  <si>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</si>
  <si>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</si>
  <si>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</si>
  <si>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</si>
  <si>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</si>
  <si>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</si>
  <si>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</si>
  <si>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</si>
  <si>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</si>
  <si>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</si>
  <si>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</si>
  <si>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</si>
  <si>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</si>
  <si>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</si>
  <si>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</si>
  <si>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</si>
  <si>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</si>
  <si>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</si>
  <si>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</si>
  <si>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</si>
  <si>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</si>
  <si>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</si>
  <si>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</si>
  <si>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</si>
  <si>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</si>
  <si>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</si>
  <si>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</si>
  <si>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</si>
  <si>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</si>
  <si>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</si>
  <si>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</si>
  <si>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</si>
  <si>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</si>
  <si>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</si>
  <si>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</si>
  <si>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</si>
  <si>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</si>
  <si>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</si>
  <si>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</si>
  <si>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</si>
  <si>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</si>
  <si>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</si>
  <si>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</si>
  <si>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</si>
  <si>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</si>
  <si>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</si>
  <si>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</si>
  <si>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</si>
  <si>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</si>
  <si>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</si>
  <si>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</si>
  <si>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</si>
  <si>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</si>
  <si>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</si>
  <si>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</si>
  <si>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</si>
  <si>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</si>
  <si>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</si>
  <si>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</si>
  <si>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</si>
  <si>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</si>
  <si>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</si>
  <si>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</si>
  <si>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</si>
  <si>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</si>
  <si>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</si>
  <si>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</si>
  <si>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</si>
  <si>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</si>
  <si>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</si>
  <si>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</si>
  <si>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</si>
  <si>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</si>
  <si>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</si>
  <si>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</si>
  <si>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</si>
  <si>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</si>
  <si>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</si>
  <si>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</si>
  <si>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</si>
  <si>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</si>
  <si>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</si>
  <si>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</si>
  <si>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</si>
  <si>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</si>
  <si>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</si>
  <si>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</si>
  <si>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</si>
  <si>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</si>
  <si>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</si>
  <si>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</si>
  <si>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</si>
  <si>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</si>
  <si>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</si>
  <si>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</si>
  <si>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</si>
  <si>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</si>
  <si>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</si>
  <si>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</si>
  <si>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</si>
  <si>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</si>
  <si>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</si>
  <si>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</si>
  <si>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</si>
  <si>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</si>
  <si>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</si>
  <si>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</si>
  <si>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</si>
  <si>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</si>
  <si>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</si>
  <si>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</si>
  <si>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</si>
  <si>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</si>
  <si>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</si>
  <si>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</si>
  <si>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</si>
  <si>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</si>
  <si>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</si>
  <si>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</si>
  <si>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</si>
  <si>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</si>
  <si>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</si>
  <si>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</si>
  <si>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</si>
  <si>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</si>
  <si>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</si>
  <si>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</si>
  <si>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</si>
  <si>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</si>
  <si>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</si>
  <si>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</si>
  <si>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</si>
  <si>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</si>
  <si>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</si>
  <si>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</si>
  <si>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</si>
  <si>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</si>
  <si>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</si>
  <si>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</si>
  <si>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</si>
  <si>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</si>
  <si>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</si>
  <si>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</si>
  <si>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</si>
  <si>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</si>
  <si>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</si>
  <si>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</si>
  <si>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</si>
  <si>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</si>
  <si>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</si>
  <si>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</si>
  <si>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</si>
  <si>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</si>
  <si>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</si>
  <si>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</si>
  <si>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</si>
  <si>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</si>
  <si>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</si>
  <si>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</si>
  <si>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</si>
  <si>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</si>
  <si>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</si>
  <si>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</si>
  <si>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</si>
  <si>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</si>
  <si>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</si>
  <si>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</si>
  <si>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</si>
  <si>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</si>
  <si>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</si>
  <si>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</si>
  <si>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</si>
  <si>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</si>
  <si>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</si>
  <si>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</si>
  <si>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</si>
  <si>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</si>
  <si>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</si>
  <si>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</si>
  <si>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</si>
  <si>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</si>
  <si>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</si>
  <si>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</si>
  <si>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</si>
  <si>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</si>
  <si>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</si>
  <si>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</si>
  <si>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</si>
  <si>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</si>
  <si>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</si>
  <si>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</si>
  <si>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</si>
  <si>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</si>
  <si>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</si>
  <si>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</si>
  <si>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</si>
  <si>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</si>
  <si>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</si>
  <si>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</si>
  <si>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</si>
  <si>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</si>
  <si>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</si>
  <si>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</si>
  <si>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</si>
  <si>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</si>
  <si>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</si>
  <si>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</si>
  <si>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</si>
  <si>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</si>
  <si>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</si>
  <si>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</si>
  <si>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</si>
  <si>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</si>
  <si>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</si>
  <si>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</si>
  <si>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</si>
  <si>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</si>
  <si>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</si>
  <si>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</si>
  <si>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</si>
  <si>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</si>
  <si>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</si>
  <si>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</si>
  <si>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</si>
  <si>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</si>
  <si>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</si>
  <si>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</si>
  <si>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</si>
  <si>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</si>
  <si>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</si>
  <si>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</si>
  <si>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</si>
  <si>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</si>
  <si>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</si>
  <si>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</si>
  <si>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</si>
  <si>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</si>
  <si>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</si>
  <si>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</si>
  <si>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</si>
  <si>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</si>
  <si>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</si>
  <si>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</si>
  <si>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</si>
  <si>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</si>
  <si>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</si>
  <si>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</si>
  <si>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</si>
  <si>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</si>
  <si>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</si>
  <si>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</si>
  <si>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</si>
  <si>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</si>
  <si>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</si>
  <si>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</si>
  <si>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</si>
  <si>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</si>
  <si>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</si>
  <si>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</si>
  <si>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</si>
  <si>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</si>
  <si>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</si>
  <si>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</si>
  <si>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</si>
  <si>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</si>
  <si>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</si>
  <si>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</si>
  <si>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</si>
  <si>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</si>
  <si>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</si>
  <si>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</si>
  <si>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</si>
  <si>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</si>
  <si>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</si>
  <si>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</si>
  <si>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</si>
  <si>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</si>
  <si>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</si>
  <si>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</si>
  <si>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</si>
  <si>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</si>
  <si>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</si>
  <si>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</si>
  <si>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</si>
  <si>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</si>
  <si>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</si>
  <si>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</si>
  <si>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</si>
  <si>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</si>
  <si>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</si>
  <si>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</si>
  <si>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</si>
  <si>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</si>
  <si>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</si>
  <si>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</si>
  <si>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</si>
  <si>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</si>
  <si>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</si>
  <si>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</si>
  <si>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</si>
  <si>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</si>
  <si>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</si>
  <si>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</si>
  <si>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</si>
  <si>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</si>
  <si>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</si>
  <si>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</si>
  <si>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</si>
  <si>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</si>
  <si>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</si>
  <si>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</si>
  <si>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</si>
  <si>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</si>
  <si>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</si>
  <si>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</si>
  <si>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</si>
  <si>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</si>
  <si>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</si>
  <si>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</si>
  <si>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</si>
  <si>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</si>
  <si>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</si>
  <si>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</si>
  <si>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</si>
  <si>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</si>
  <si>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</si>
  <si>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</si>
  <si>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</si>
  <si>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</si>
  <si>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</si>
  <si>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</si>
  <si>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</si>
  <si>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</si>
  <si>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</si>
  <si>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</si>
  <si>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</si>
  <si>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</si>
  <si>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</si>
  <si>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</si>
  <si>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</si>
  <si>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</si>
  <si>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</si>
  <si>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</si>
  <si>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</si>
  <si>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</si>
  <si>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</si>
  <si>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</si>
  <si>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</si>
  <si>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</si>
  <si>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</si>
  <si>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</si>
  <si>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</si>
  <si>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</si>
  <si>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</si>
  <si>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</si>
  <si>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</si>
  <si>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</si>
  <si>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</si>
  <si>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</si>
  <si>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</si>
  <si>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</si>
  <si>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</si>
  <si>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</si>
  <si>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</si>
  <si>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</si>
  <si>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</si>
  <si>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</si>
  <si>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</si>
  <si>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</si>
  <si>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</si>
  <si>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</si>
  <si>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</si>
  <si>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</si>
  <si>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</si>
  <si>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</si>
  <si>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</si>
  <si>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</si>
  <si>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</si>
  <si>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</si>
  <si>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</si>
  <si>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</si>
  <si>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</si>
  <si>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</si>
  <si>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</si>
  <si>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</si>
  <si>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</si>
  <si>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</si>
  <si>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</si>
  <si>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</si>
  <si>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</si>
  <si>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</si>
  <si>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</si>
  <si>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</si>
  <si>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</si>
  <si>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</si>
  <si>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</si>
  <si>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</si>
  <si>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</si>
  <si>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</si>
  <si>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</si>
  <si>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</si>
  <si>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</si>
  <si>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</si>
  <si>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</si>
  <si>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</si>
  <si>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</si>
  <si>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</si>
  <si>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</si>
  <si>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</si>
  <si>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</si>
  <si>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</si>
  <si>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</si>
  <si>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</si>
  <si>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</si>
  <si>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</si>
  <si>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</si>
  <si>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</si>
  <si>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</si>
  <si>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</si>
  <si>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</si>
  <si>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</si>
  <si>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</si>
  <si>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</si>
  <si>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</si>
  <si>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</si>
  <si>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</si>
  <si>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</si>
  <si>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</si>
  <si>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</si>
  <si>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</si>
  <si>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</si>
  <si>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</si>
  <si>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</si>
  <si>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</si>
  <si>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</si>
  <si>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</si>
  <si>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</si>
  <si>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</si>
  <si>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</si>
  <si>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</si>
  <si>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</si>
  <si>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</si>
  <si>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</si>
  <si>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</si>
  <si>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</si>
  <si>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</si>
  <si>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</si>
  <si>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</si>
  <si>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</si>
  <si>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</si>
  <si>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</si>
  <si>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</si>
  <si>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</si>
  <si>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</si>
  <si>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</si>
  <si>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</si>
  <si>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</si>
  <si>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</si>
  <si>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</si>
  <si>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</si>
  <si>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</si>
  <si>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</si>
  <si>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</si>
  <si>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</si>
  <si>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</si>
  <si>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</si>
  <si>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</si>
  <si>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</si>
  <si>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</si>
  <si>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</si>
  <si>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</si>
  <si>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</si>
  <si>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</si>
  <si>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</si>
  <si>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</si>
  <si>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</si>
  <si>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</si>
  <si>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</si>
  <si>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</si>
  <si>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</si>
  <si>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</si>
  <si>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</si>
  <si>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</si>
  <si>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</si>
  <si>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</si>
  <si>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</si>
  <si>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</si>
  <si>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</si>
  <si>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</si>
  <si>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</si>
  <si>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</si>
  <si>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</si>
  <si>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</si>
  <si>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</si>
  <si>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</si>
  <si>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</si>
  <si>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</si>
  <si>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</si>
  <si>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</si>
  <si>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</si>
  <si>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</si>
  <si>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</si>
  <si>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</si>
  <si>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</si>
  <si>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</si>
  <si>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</si>
  <si>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</si>
  <si>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</si>
  <si>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</si>
  <si>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</si>
  <si>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</si>
  <si>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</si>
  <si>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</si>
  <si>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</si>
  <si>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</si>
  <si>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</si>
  <si>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</si>
  <si>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</si>
  <si>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</si>
  <si>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</si>
  <si>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</si>
  <si>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</si>
  <si>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</si>
  <si>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</si>
  <si>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</si>
  <si>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</si>
  <si>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</si>
  <si>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</si>
  <si>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</si>
  <si>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</si>
  <si>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</si>
  <si>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</si>
  <si>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</si>
  <si>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</si>
  <si>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</si>
  <si>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</si>
  <si>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</si>
  <si>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</si>
  <si>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</si>
  <si>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</si>
  <si>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</si>
  <si>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</si>
  <si>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</si>
  <si>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</si>
  <si>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</si>
  <si>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</si>
  <si>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</si>
  <si>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</si>
  <si>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</si>
  <si>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</si>
  <si>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</si>
  <si>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</si>
  <si>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</si>
  <si>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</si>
  <si>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</si>
  <si>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</si>
  <si>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</si>
  <si>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</si>
  <si>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</si>
  <si>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</si>
  <si>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</si>
  <si>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</si>
  <si>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</si>
  <si>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</si>
  <si>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</si>
  <si>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</si>
  <si>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</si>
  <si>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</si>
  <si>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</si>
  <si>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</si>
  <si>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</si>
  <si>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</si>
  <si>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</si>
  <si>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</si>
  <si>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</si>
  <si>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</si>
  <si>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</si>
  <si>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</si>
  <si>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</si>
  <si>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</si>
  <si>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</si>
  <si>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</si>
  <si>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</si>
  <si>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</si>
  <si>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</si>
  <si>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</si>
  <si>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</si>
  <si>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</si>
  <si>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</si>
  <si>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</si>
  <si>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</si>
  <si>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</si>
  <si>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</si>
  <si>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</si>
  <si>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</si>
  <si>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</si>
  <si>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</si>
  <si>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</si>
  <si>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</si>
  <si>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</si>
  <si>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</si>
  <si>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</si>
  <si>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</si>
  <si>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</si>
  <si>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</si>
  <si>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</si>
  <si>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</si>
  <si>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</si>
  <si>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</si>
  <si>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</si>
  <si>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</si>
  <si>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</si>
  <si>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</si>
  <si>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</si>
  <si>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</si>
  <si>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</si>
  <si>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</si>
  <si>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</si>
  <si>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</si>
  <si>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</si>
  <si>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</si>
  <si>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</si>
  <si>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</si>
  <si>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</si>
  <si>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</si>
  <si>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</si>
  <si>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</si>
  <si>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</si>
  <si>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</si>
  <si>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</si>
  <si>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</si>
  <si>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</si>
  <si>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</si>
  <si>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</si>
  <si>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</si>
  <si>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</si>
  <si>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</si>
  <si>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</si>
  <si>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</si>
  <si>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</si>
  <si>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</si>
  <si>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</si>
  <si>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</si>
  <si>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</si>
  <si>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</si>
  <si>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</si>
  <si>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</si>
  <si>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</si>
  <si>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</si>
  <si>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</si>
  <si>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</si>
  <si>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</si>
  <si>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</si>
  <si>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</si>
  <si>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</si>
  <si>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</si>
  <si>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</si>
  <si>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</si>
  <si>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</si>
  <si>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</si>
  <si>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</si>
  <si>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</si>
  <si>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</si>
  <si>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</si>
  <si>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</si>
  <si>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</si>
  <si>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</si>
  <si>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</si>
  <si>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</si>
  <si>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</si>
  <si>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</si>
  <si>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</si>
  <si>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</si>
  <si>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</si>
  <si>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</si>
  <si>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</si>
  <si>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</si>
  <si>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</si>
  <si>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</si>
  <si>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</si>
  <si>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</si>
  <si>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</si>
  <si>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</si>
  <si>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</si>
  <si>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</si>
  <si>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</si>
  <si>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</si>
  <si>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</si>
  <si>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</si>
  <si>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</si>
  <si>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</si>
  <si>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</si>
  <si>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</si>
  <si>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</si>
  <si>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</si>
  <si>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</si>
  <si>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</si>
  <si>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</si>
  <si>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</si>
  <si>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</si>
  <si>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</si>
  <si>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</si>
  <si>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</si>
  <si>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</si>
  <si>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</si>
  <si>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</si>
  <si>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</si>
  <si>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</si>
  <si>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</si>
  <si>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</si>
  <si>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</si>
  <si>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</si>
  <si>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</si>
  <si>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</si>
  <si>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</si>
  <si>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</si>
  <si>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</si>
  <si>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</si>
  <si>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</si>
  <si>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</si>
  <si>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</si>
  <si>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</si>
  <si>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</si>
  <si>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</si>
  <si>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</si>
  <si>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</si>
  <si>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</si>
  <si>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</si>
  <si>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</si>
  <si>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</si>
  <si>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</si>
  <si>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</si>
  <si>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</si>
  <si>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</si>
  <si>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</si>
  <si>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</si>
  <si>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</si>
  <si>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</si>
  <si>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</si>
  <si>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</si>
  <si>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</si>
  <si>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</si>
  <si>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</si>
  <si>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</si>
  <si>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</si>
  <si>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</si>
  <si>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</si>
  <si>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</si>
  <si>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</si>
  <si>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</si>
  <si>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</si>
  <si>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</si>
  <si>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</si>
  <si>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</si>
  <si>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</si>
  <si>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</si>
  <si>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</si>
  <si>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</si>
  <si>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</si>
  <si>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</si>
  <si>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</si>
  <si>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</si>
  <si>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</si>
  <si>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</si>
  <si>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</si>
  <si>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</si>
  <si>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</si>
  <si>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</si>
  <si>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</si>
  <si>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</si>
  <si>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</si>
  <si>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</si>
  <si>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</si>
  <si>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</si>
  <si>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</si>
  <si>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</si>
  <si>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</si>
  <si>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</si>
  <si>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</si>
  <si>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</si>
  <si>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</si>
  <si>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</si>
  <si>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</si>
  <si>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</si>
  <si>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</si>
  <si>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</si>
  <si>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</si>
  <si>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</si>
  <si>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</si>
  <si>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</si>
  <si>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</si>
  <si>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</si>
  <si>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</si>
  <si>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</si>
  <si>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</si>
  <si>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</si>
  <si>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</si>
  <si>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</si>
  <si>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</si>
  <si>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</si>
  <si>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</si>
  <si>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</si>
  <si>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</si>
  <si>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</si>
  <si>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</si>
  <si>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</si>
  <si>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</si>
  <si>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</si>
  <si>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</si>
  <si>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</si>
  <si>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</si>
  <si>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</si>
  <si>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</si>
  <si>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</si>
  <si>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</si>
  <si>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</si>
  <si>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</si>
  <si>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</si>
  <si>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</si>
  <si>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</si>
  <si>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</si>
  <si>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</si>
  <si>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</si>
  <si>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</si>
  <si>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</si>
  <si>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</si>
  <si>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</si>
  <si>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</si>
  <si>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</si>
  <si>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</si>
  <si>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</si>
  <si>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</si>
  <si>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</si>
  <si>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</si>
  <si>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</si>
  <si>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</si>
  <si>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</si>
  <si>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</si>
  <si>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</si>
  <si>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</si>
  <si>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</si>
  <si>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</si>
  <si>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</si>
  <si>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</si>
  <si>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</si>
  <si>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</si>
  <si>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</si>
  <si>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</si>
  <si>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</si>
  <si>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</si>
  <si>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</si>
  <si>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</si>
  <si>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</si>
  <si>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</si>
  <si>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</si>
  <si>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</si>
  <si>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</si>
  <si>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</si>
  <si>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</si>
  <si>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</si>
  <si>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</si>
  <si>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</si>
  <si>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</si>
  <si>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</si>
  <si>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</si>
  <si>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</si>
  <si>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</si>
  <si>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</si>
  <si>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</si>
  <si>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</si>
  <si>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</si>
  <si>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</si>
  <si>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</si>
  <si>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</si>
  <si>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</si>
  <si>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</si>
  <si>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</si>
  <si>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</si>
  <si>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</si>
  <si>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</si>
  <si>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</si>
  <si>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</si>
  <si>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</si>
  <si>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</si>
  <si>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</si>
  <si>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</si>
  <si>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</si>
  <si>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</si>
  <si>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</si>
  <si>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</si>
  <si>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</si>
  <si>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</si>
  <si>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</si>
  <si>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</si>
  <si>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</si>
  <si>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</si>
  <si>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</si>
  <si>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</si>
  <si>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</si>
  <si>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</si>
  <si>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</si>
  <si>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</si>
  <si>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</si>
  <si>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</si>
  <si>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</si>
  <si>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</si>
  <si>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</si>
  <si>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</si>
  <si>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</si>
  <si>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</si>
  <si>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</si>
  <si>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</si>
  <si>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</si>
  <si>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</si>
  <si>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</si>
  <si>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</si>
  <si>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</si>
  <si>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</si>
  <si>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</si>
  <si>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</si>
  <si>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</si>
  <si>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</si>
  <si>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</si>
  <si>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</si>
  <si>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</si>
  <si>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</si>
  <si>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</si>
  <si>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</si>
  <si>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</si>
  <si>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</si>
  <si>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</si>
  <si>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</si>
  <si>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</si>
  <si>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</si>
  <si>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</si>
  <si>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</si>
  <si>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</si>
  <si>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</si>
  <si>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</si>
  <si>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</si>
  <si>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</si>
  <si>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</si>
  <si>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</si>
  <si>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</si>
  <si>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</si>
  <si>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</si>
  <si>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</si>
  <si>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</si>
  <si>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</si>
  <si>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</si>
  <si>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</si>
  <si>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</si>
  <si>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</si>
  <si>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</si>
  <si>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</si>
  <si>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</si>
  <si>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</si>
  <si>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</si>
  <si>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</si>
  <si>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</si>
  <si>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</si>
  <si>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</si>
  <si>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</si>
  <si>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</si>
  <si>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</si>
  <si>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</si>
  <si>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</si>
  <si>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</si>
  <si>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</si>
  <si>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</si>
  <si>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</si>
  <si>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</si>
  <si>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</si>
  <si>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</si>
  <si>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</si>
  <si>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</si>
  <si>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</si>
  <si>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</si>
  <si>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</si>
  <si>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</si>
  <si>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</si>
  <si>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</si>
  <si>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</si>
  <si>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</si>
  <si>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</si>
  <si>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</si>
  <si>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</si>
  <si>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</si>
  <si>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</si>
  <si>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</si>
  <si>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</si>
  <si>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</si>
  <si>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</si>
  <si>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</si>
  <si>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</si>
  <si>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</si>
  <si>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</si>
  <si>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</si>
  <si>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</si>
  <si>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</si>
  <si>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</si>
  <si>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</si>
  <si>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</si>
  <si>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</si>
  <si>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</si>
  <si>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</si>
  <si>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</si>
  <si>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</si>
  <si>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</si>
  <si>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</si>
  <si>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</si>
  <si>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</si>
  <si>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</si>
  <si>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</si>
  <si>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</si>
  <si>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</si>
  <si>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</si>
  <si>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</si>
  <si>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</si>
  <si>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</si>
  <si>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</si>
  <si>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</si>
  <si>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</si>
  <si>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</si>
  <si>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</si>
  <si>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</si>
  <si>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</si>
  <si>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</si>
  <si>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</si>
  <si>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</si>
  <si>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</si>
  <si>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</si>
  <si>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</si>
  <si>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</si>
  <si>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</si>
  <si>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</si>
  <si>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</si>
  <si>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</si>
  <si>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</si>
  <si>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</si>
  <si>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</si>
  <si>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</si>
  <si>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</si>
  <si>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</si>
  <si>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</si>
  <si>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</si>
  <si>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</si>
  <si>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</si>
  <si>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</si>
  <si>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</si>
  <si>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</si>
  <si>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</si>
  <si>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</si>
  <si>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</si>
  <si>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</si>
  <si>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</si>
  <si>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</si>
  <si>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</si>
  <si>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</si>
  <si>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</si>
  <si>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</si>
  <si>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</si>
  <si>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</si>
  <si>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</si>
  <si>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</si>
  <si>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</si>
  <si>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</si>
  <si>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</si>
  <si>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</si>
  <si>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</si>
  <si>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</si>
  <si>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</si>
  <si>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</si>
  <si>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</si>
  <si>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</si>
  <si>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</si>
  <si>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</si>
  <si>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</si>
  <si>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</si>
  <si>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</si>
  <si>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</si>
  <si>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</si>
  <si>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</si>
  <si>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</si>
  <si>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</si>
  <si>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</si>
  <si>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</si>
  <si>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</si>
  <si>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</si>
  <si>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</si>
  <si>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</si>
  <si>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</si>
  <si>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</si>
  <si>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</si>
  <si>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</si>
  <si>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</si>
  <si>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</si>
  <si>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</si>
  <si>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</si>
  <si>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</si>
  <si>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</si>
  <si>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</si>
  <si>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</si>
  <si>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</si>
  <si>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</si>
  <si>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</si>
  <si>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</si>
  <si>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</si>
  <si>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</si>
  <si>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</si>
  <si>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</si>
  <si>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</si>
  <si>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</si>
  <si>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</si>
  <si>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</si>
  <si>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</si>
  <si>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</si>
  <si>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</si>
  <si>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</si>
  <si>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</si>
  <si>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</si>
  <si>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</si>
  <si>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</si>
  <si>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</si>
  <si>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</si>
  <si>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</si>
  <si>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</si>
  <si>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</si>
  <si>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</si>
  <si>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</si>
  <si>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</si>
  <si>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</si>
  <si>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</si>
  <si>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</si>
  <si>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</si>
  <si>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</si>
  <si>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</si>
  <si>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</si>
  <si>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</si>
  <si>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</si>
  <si>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</si>
  <si>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</si>
  <si>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</si>
  <si>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</si>
  <si>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</si>
  <si>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</si>
  <si>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</si>
  <si>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</si>
  <si>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</si>
  <si>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</si>
  <si>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</si>
  <si>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</si>
  <si>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</si>
  <si>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</si>
  <si>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</si>
  <si>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</si>
  <si>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</si>
  <si>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</si>
  <si>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</si>
  <si>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</si>
  <si>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</si>
  <si>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</si>
  <si>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</si>
  <si>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</si>
  <si>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</si>
  <si>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</si>
  <si>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</si>
  <si>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</si>
  <si>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</si>
  <si>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</si>
  <si>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</si>
  <si>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</si>
  <si>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</si>
  <si>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</si>
  <si>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</si>
  <si>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</si>
  <si>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</si>
  <si>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</si>
  <si>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</si>
  <si>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</si>
  <si>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</si>
  <si>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</si>
  <si>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</si>
  <si>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</si>
  <si>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</si>
  <si>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</si>
  <si>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</si>
  <si>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</si>
  <si>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</si>
  <si>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</si>
  <si>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</si>
  <si>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</si>
  <si>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</si>
  <si>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</si>
  <si>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</si>
  <si>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</si>
  <si>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</si>
  <si>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</si>
  <si>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</si>
  <si>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</si>
  <si>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</si>
  <si>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</si>
  <si>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</si>
  <si>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</si>
  <si>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</si>
  <si>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</si>
  <si>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</si>
  <si>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</si>
  <si>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</si>
  <si>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</si>
  <si>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</si>
  <si>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</si>
  <si>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</si>
  <si>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</si>
  <si>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</si>
  <si>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</si>
  <si>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</si>
  <si>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</si>
  <si>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</si>
  <si>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</si>
  <si>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</si>
  <si>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</si>
  <si>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</si>
  <si>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</si>
  <si>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</si>
  <si>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</si>
  <si>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</si>
  <si>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</si>
  <si>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</si>
  <si>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</si>
  <si>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</si>
  <si>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</si>
  <si>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</si>
  <si>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</si>
  <si>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</si>
  <si>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</si>
  <si>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</si>
  <si>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</si>
  <si>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</si>
  <si>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</si>
  <si>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</si>
  <si>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</si>
  <si>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</si>
  <si>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</si>
  <si>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</si>
  <si>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</si>
  <si>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</si>
  <si>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</si>
  <si>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</si>
  <si>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</si>
  <si>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</si>
  <si>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</si>
  <si>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</si>
  <si>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</si>
  <si>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</si>
  <si>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</si>
  <si>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</si>
  <si>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</si>
  <si>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</si>
  <si>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</si>
  <si>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</si>
  <si>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</si>
  <si>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</si>
  <si>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</si>
  <si>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</si>
  <si>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</si>
  <si>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</si>
  <si>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</si>
  <si>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</si>
  <si>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</si>
  <si>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</si>
  <si>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</si>
  <si>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</si>
  <si>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</si>
  <si>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</si>
  <si>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</si>
  <si>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</si>
  <si>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</si>
  <si>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</si>
  <si>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</si>
  <si>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</si>
  <si>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</si>
  <si>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</si>
  <si>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</si>
  <si>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</si>
  <si>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</si>
  <si>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</si>
  <si>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</si>
  <si>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</si>
  <si>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</si>
  <si>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</si>
  <si>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</si>
  <si>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</si>
  <si>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</si>
  <si>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</si>
  <si>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</si>
  <si>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</si>
  <si>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</si>
  <si>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</si>
  <si>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</si>
  <si>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</si>
  <si>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</si>
  <si>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</si>
  <si>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</si>
  <si>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</si>
  <si>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</si>
  <si>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</si>
  <si>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</si>
  <si>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</si>
  <si>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</si>
  <si>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</si>
  <si>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</si>
  <si>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</si>
  <si>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</si>
  <si>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</si>
  <si>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</si>
  <si>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</si>
  <si>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</si>
  <si>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</si>
  <si>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</si>
  <si>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</si>
  <si>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</si>
  <si>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</si>
  <si>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</si>
  <si>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</si>
  <si>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</si>
  <si>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</si>
  <si>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</si>
  <si>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</si>
  <si>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</si>
  <si>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</si>
  <si>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</si>
  <si>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</si>
  <si>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</si>
  <si>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</si>
  <si>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</si>
  <si>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</si>
  <si>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</si>
  <si>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</si>
  <si>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</si>
  <si>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</si>
  <si>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</si>
  <si>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</si>
  <si>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</si>
  <si>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</si>
  <si>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</si>
  <si>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</si>
  <si>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</si>
  <si>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</si>
  <si>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</si>
  <si>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</si>
  <si>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</si>
  <si>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</si>
  <si>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</si>
  <si>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</si>
  <si>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</si>
  <si>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</si>
  <si>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</si>
  <si>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</si>
  <si>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</si>
  <si>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</si>
  <si>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</si>
  <si>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</si>
  <si>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</si>
  <si>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</si>
  <si>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</si>
  <si>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</si>
  <si>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</si>
  <si>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</si>
  <si>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</si>
  <si>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</si>
  <si>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</si>
  <si>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</si>
  <si>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</si>
  <si>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</si>
  <si>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</si>
  <si>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</si>
  <si>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</si>
  <si>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</si>
  <si>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</si>
  <si>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</si>
  <si>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</si>
  <si>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</si>
  <si>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</si>
  <si>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</si>
  <si>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</si>
  <si>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</si>
  <si>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</si>
  <si>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</si>
  <si>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</si>
  <si>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</si>
  <si>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</si>
  <si>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</si>
  <si>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</si>
  <si>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</si>
  <si>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</si>
  <si>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</si>
  <si>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</si>
  <si>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</si>
  <si>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</si>
  <si>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</si>
  <si>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</si>
  <si>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</si>
  <si>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</si>
  <si>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</si>
  <si>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</si>
  <si>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</si>
  <si>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</si>
  <si>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</si>
  <si>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</si>
  <si>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</si>
  <si>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</si>
  <si>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</si>
  <si>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</si>
  <si>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</si>
  <si>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</si>
  <si>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</si>
  <si>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</si>
  <si>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</si>
  <si>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</si>
  <si>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</si>
  <si>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</si>
  <si>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</si>
  <si>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</si>
  <si>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</si>
  <si>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</si>
  <si>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</si>
  <si>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</si>
  <si>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</si>
  <si>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</si>
  <si>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</si>
  <si>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</si>
  <si>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</si>
  <si>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</si>
  <si>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</si>
  <si>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</si>
  <si>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</si>
  <si>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</si>
  <si>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</si>
  <si>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</si>
  <si>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</si>
  <si>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</si>
  <si>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</si>
  <si>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</si>
  <si>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</si>
  <si>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</si>
  <si>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</si>
  <si>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</si>
  <si>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</si>
  <si>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</si>
  <si>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</si>
  <si>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</si>
  <si>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</si>
  <si>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</si>
  <si>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</si>
  <si>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</si>
  <si>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</si>
  <si>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</si>
  <si>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</si>
  <si>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</si>
  <si>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</si>
  <si>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</si>
  <si>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</si>
  <si>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</si>
  <si>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</si>
  <si>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</si>
  <si>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</si>
  <si>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</si>
  <si>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</si>
  <si>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</si>
  <si>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</si>
  <si>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</si>
  <si>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</si>
  <si>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</si>
  <si>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</si>
  <si>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</si>
  <si>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</si>
  <si>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</si>
  <si>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</si>
  <si>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</si>
  <si>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</si>
  <si>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</si>
  <si>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</si>
  <si>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</si>
  <si>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</si>
  <si>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</si>
  <si>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</si>
  <si>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</si>
  <si>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</si>
  <si>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</si>
  <si>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</si>
  <si>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</si>
  <si>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</si>
  <si>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</si>
  <si>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</si>
  <si>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</si>
  <si>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</si>
  <si>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</si>
  <si>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</si>
  <si>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</si>
  <si>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</si>
  <si>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</si>
  <si>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</si>
  <si>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</si>
  <si>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</si>
  <si>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</si>
  <si>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</si>
  <si>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</si>
  <si>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</si>
  <si>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</si>
  <si>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</si>
  <si>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</si>
  <si>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</si>
  <si>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</si>
  <si>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</si>
  <si>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</si>
  <si>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</si>
  <si>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</si>
  <si>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</si>
  <si>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</si>
  <si>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</si>
  <si>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</si>
  <si>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</si>
  <si>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</si>
  <si>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</si>
  <si>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</si>
  <si>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</si>
  <si>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</si>
  <si>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</si>
  <si>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</si>
  <si>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</si>
  <si>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</si>
  <si>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</si>
  <si>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</si>
  <si>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</si>
  <si>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</si>
  <si>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</si>
  <si>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</si>
  <si>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</si>
  <si>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</si>
  <si>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</si>
  <si>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</si>
  <si>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</si>
  <si>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</si>
  <si>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</si>
  <si>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</si>
  <si>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</si>
  <si>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</si>
  <si>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</si>
  <si>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</si>
  <si>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</si>
  <si>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</si>
  <si>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</si>
  <si>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</si>
  <si>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</si>
  <si>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</si>
  <si>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</si>
  <si>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</si>
  <si>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</si>
  <si>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</si>
  <si>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</si>
  <si>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</si>
  <si>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</si>
  <si>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</si>
  <si>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</si>
  <si>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</si>
  <si>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</si>
  <si>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</si>
  <si>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</si>
  <si>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</si>
  <si>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</si>
  <si>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</si>
  <si>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</si>
  <si>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</si>
  <si>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</si>
  <si>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</si>
  <si>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</si>
  <si>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</si>
  <si>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</si>
  <si>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</si>
  <si>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</si>
  <si>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</si>
  <si>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</si>
  <si>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</si>
  <si>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</si>
  <si>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</si>
  <si>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</si>
  <si>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</si>
  <si>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</si>
  <si>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</si>
  <si>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</si>
  <si>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</si>
  <si>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</si>
  <si>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</si>
  <si>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</si>
  <si>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</si>
  <si>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</si>
  <si>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</si>
  <si>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</si>
  <si>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</si>
  <si>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</si>
  <si>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</si>
  <si>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</si>
  <si>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</si>
  <si>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</si>
  <si>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</si>
  <si>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</si>
  <si>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</si>
  <si>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</si>
  <si>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</si>
  <si>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</si>
  <si>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</si>
  <si>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</si>
  <si>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</si>
  <si>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</si>
  <si>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</si>
  <si>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</si>
  <si>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</si>
  <si>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</si>
  <si>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</si>
  <si>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</si>
  <si>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</si>
  <si>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</si>
  <si>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</si>
  <si>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</si>
  <si>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</si>
  <si>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</si>
  <si>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</si>
  <si>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</si>
  <si>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</si>
  <si>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</si>
  <si>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</si>
  <si>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</si>
  <si>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</si>
  <si>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</si>
  <si>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</si>
  <si>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</si>
  <si>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</si>
  <si>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</si>
  <si>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</si>
  <si>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</si>
  <si>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</si>
  <si>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</si>
  <si>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</si>
  <si>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</si>
  <si>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</si>
  <si>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</si>
  <si>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</si>
  <si>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</si>
  <si>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</si>
  <si>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</si>
  <si>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</si>
  <si>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</si>
  <si>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</si>
  <si>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</si>
  <si>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</si>
  <si>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</si>
  <si>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</si>
  <si>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</si>
  <si>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</si>
  <si>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</si>
  <si>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</si>
  <si>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</si>
  <si>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</si>
  <si>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</si>
  <si>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</si>
  <si>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</si>
  <si>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</si>
  <si>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</si>
  <si>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</si>
  <si>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</si>
  <si>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</si>
  <si>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</si>
  <si>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</si>
  <si>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</si>
  <si>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</si>
  <si>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</si>
  <si>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</si>
  <si>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</si>
  <si>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</si>
  <si>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</si>
  <si>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</si>
  <si>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</si>
  <si>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</si>
  <si>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</si>
  <si>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</si>
  <si>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</si>
  <si>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</si>
  <si>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</si>
  <si>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</si>
  <si>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</si>
  <si>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</si>
  <si>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</si>
  <si>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</si>
  <si>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</si>
  <si>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</si>
  <si>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</si>
  <si>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</si>
  <si>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</si>
  <si>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</si>
  <si>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</si>
  <si>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</si>
  <si>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</si>
  <si>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</si>
  <si>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</si>
  <si>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</si>
  <si>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</si>
  <si>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</si>
  <si>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</si>
  <si>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</si>
  <si>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</si>
  <si>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</si>
  <si>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</si>
  <si>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</si>
  <si>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</si>
  <si>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</si>
  <si>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</si>
  <si>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</si>
  <si>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</si>
  <si>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</si>
  <si>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</si>
  <si>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</si>
  <si>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</si>
  <si>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</si>
  <si>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</si>
  <si>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</si>
  <si>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</si>
  <si>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</si>
  <si>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</si>
  <si>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</si>
  <si>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</si>
  <si>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</si>
  <si>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</si>
  <si>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</si>
  <si>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</si>
  <si>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</si>
  <si>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</si>
  <si>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</si>
  <si>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</si>
  <si>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</si>
  <si>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</si>
  <si>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</si>
  <si>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</si>
  <si>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</si>
  <si>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</si>
  <si>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</si>
  <si>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</si>
  <si>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</si>
  <si>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</si>
  <si>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</si>
  <si>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</si>
  <si>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</si>
  <si>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</si>
  <si>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</si>
  <si>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</si>
  <si>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</si>
  <si>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</si>
  <si>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</si>
  <si>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</si>
  <si>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</si>
  <si>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</si>
  <si>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</si>
  <si>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</si>
  <si>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</si>
  <si>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</si>
  <si>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</si>
  <si>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</si>
  <si>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</si>
  <si>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</si>
  <si>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</si>
  <si>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</si>
  <si>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</si>
  <si>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</si>
  <si>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</si>
  <si>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</si>
  <si>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</si>
  <si>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</si>
  <si>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</si>
  <si>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</si>
  <si>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</si>
  <si>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</si>
  <si>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</si>
  <si>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</si>
  <si>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</si>
  <si>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</si>
  <si>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</si>
  <si>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</si>
  <si>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</si>
  <si>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</si>
  <si>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</si>
  <si>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</si>
  <si>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</si>
  <si>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</si>
  <si>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</si>
  <si>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</si>
  <si>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</si>
  <si>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</si>
  <si>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</si>
  <si>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</si>
  <si>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</si>
  <si>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</si>
  <si>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</si>
  <si>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</si>
  <si>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</si>
  <si>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</si>
  <si>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</si>
  <si>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</si>
  <si>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</si>
  <si>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</si>
  <si>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</si>
  <si>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</si>
  <si>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</si>
  <si>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</si>
  <si>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</si>
  <si>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</si>
  <si>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</si>
  <si>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</si>
  <si>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</si>
  <si>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</si>
  <si>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</si>
  <si>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</si>
  <si>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</si>
  <si>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</si>
  <si>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</si>
  <si>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</si>
  <si>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</si>
  <si>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</si>
  <si>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</si>
  <si>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</si>
  <si>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</si>
  <si>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</si>
  <si>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</si>
  <si>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</si>
  <si>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</si>
  <si>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</si>
  <si>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</si>
  <si>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</si>
  <si>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</si>
  <si>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</si>
  <si>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</si>
  <si>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</si>
  <si>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</si>
  <si>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</si>
  <si>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</si>
  <si>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</si>
  <si>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</si>
  <si>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</si>
  <si>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</si>
  <si>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</si>
  <si>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</si>
  <si>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</si>
  <si>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</si>
  <si>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</si>
  <si>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</si>
  <si>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</si>
  <si>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</si>
  <si>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</si>
  <si>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</si>
  <si>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</si>
  <si>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</si>
  <si>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</si>
  <si>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</si>
  <si>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</si>
  <si>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</si>
  <si>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</si>
  <si>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</si>
  <si>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</si>
  <si>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</si>
  <si>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</si>
  <si>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</si>
  <si>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</si>
  <si>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</si>
  <si>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</si>
  <si>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</si>
  <si>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</si>
  <si>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</si>
  <si>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</si>
  <si>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</si>
  <si>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</si>
  <si>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</si>
  <si>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</si>
  <si>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</si>
  <si>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</si>
  <si>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</si>
  <si>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</si>
  <si>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</si>
  <si>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</si>
  <si>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</si>
  <si>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</si>
  <si>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</si>
  <si>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</si>
  <si>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</si>
  <si>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</si>
  <si>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</si>
  <si>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</si>
  <si>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</si>
  <si>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</si>
  <si>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</si>
  <si>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</si>
  <si>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</si>
  <si>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</si>
  <si>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</si>
  <si>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</si>
  <si>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</si>
  <si>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</si>
  <si>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</si>
  <si>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</si>
  <si>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</si>
  <si>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</si>
  <si>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</si>
  <si>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</si>
  <si>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</si>
  <si>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</si>
  <si>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</si>
  <si>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</si>
  <si>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</si>
  <si>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</si>
  <si>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</si>
  <si>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</si>
  <si>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</si>
  <si>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</si>
  <si>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</si>
  <si>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</si>
  <si>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</si>
  <si>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</si>
  <si>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</si>
  <si>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</si>
  <si>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</si>
  <si>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</si>
  <si>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</si>
  <si>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</si>
  <si>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</si>
  <si>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</si>
  <si>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</si>
  <si>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</si>
  <si>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</si>
  <si>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</si>
  <si>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</si>
  <si>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</si>
  <si>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</si>
  <si>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</si>
  <si>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</si>
  <si>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</si>
  <si>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</si>
  <si>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</si>
  <si>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</si>
  <si>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</si>
  <si>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</si>
  <si>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</si>
  <si>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</si>
  <si>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</si>
  <si>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</si>
  <si>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</si>
  <si>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</si>
  <si>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</si>
  <si>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</si>
  <si>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</si>
  <si>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</si>
  <si>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</si>
  <si>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</si>
  <si>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</si>
  <si>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</si>
  <si>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</si>
  <si>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</si>
  <si>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</si>
  <si>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</si>
  <si>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</si>
  <si>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</si>
  <si>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</si>
  <si>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</si>
  <si>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</si>
  <si>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</si>
  <si>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</si>
  <si>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</si>
  <si>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</si>
  <si>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</si>
  <si>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</si>
  <si>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</si>
  <si>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</si>
  <si>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</si>
  <si>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</si>
  <si>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</si>
  <si>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</si>
  <si>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</si>
  <si>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</si>
  <si>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</si>
  <si>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</si>
  <si>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</si>
  <si>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</si>
  <si>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</si>
  <si>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</si>
  <si>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</si>
  <si>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</si>
  <si>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</si>
  <si>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</si>
  <si>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</si>
  <si>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</si>
  <si>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</si>
  <si>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</si>
  <si>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</si>
  <si>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</si>
  <si>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</si>
  <si>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</si>
  <si>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</si>
  <si>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</si>
  <si>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</si>
  <si>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</si>
  <si>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</si>
  <si>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</si>
  <si>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</si>
  <si>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</si>
  <si>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</si>
  <si>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</si>
  <si>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</si>
  <si>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</si>
  <si>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</si>
  <si>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</si>
  <si>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</si>
  <si>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</si>
  <si>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</si>
  <si>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</si>
  <si>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</si>
  <si>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</si>
  <si>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</si>
  <si>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</si>
  <si>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</si>
  <si>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</si>
  <si>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</si>
  <si>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</si>
  <si>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</si>
  <si>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</si>
  <si>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</si>
  <si>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</si>
  <si>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</si>
  <si>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</si>
  <si>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</si>
  <si>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</si>
  <si>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</si>
  <si>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</si>
  <si>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</si>
  <si>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</si>
  <si>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</si>
  <si>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</si>
  <si>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</si>
  <si>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</si>
  <si>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</si>
  <si>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</si>
  <si>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</si>
  <si>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</si>
  <si>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</si>
  <si>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</si>
  <si>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</si>
  <si>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</si>
  <si>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</si>
  <si>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</si>
  <si>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</si>
  <si>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</si>
  <si>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</si>
  <si>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</si>
  <si>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</si>
  <si>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</si>
  <si>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</si>
  <si>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</si>
  <si>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</si>
  <si>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</si>
  <si>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</si>
  <si>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</si>
  <si>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</si>
  <si>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</si>
  <si>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</si>
  <si>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</si>
  <si>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</si>
  <si>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</si>
  <si>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</si>
  <si>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</si>
  <si>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</si>
  <si>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</si>
  <si>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</si>
  <si>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</si>
  <si>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</si>
  <si>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</si>
  <si>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</si>
  <si>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</si>
  <si>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</si>
  <si>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</si>
  <si>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</si>
  <si>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</si>
  <si>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</si>
  <si>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</si>
  <si>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</si>
  <si>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</si>
  <si>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</si>
  <si>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</si>
  <si>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</si>
  <si>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</si>
  <si>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</si>
  <si>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</si>
  <si>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</si>
  <si>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</si>
  <si>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</si>
  <si>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</si>
  <si>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</si>
  <si>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</si>
  <si>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</si>
  <si>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</si>
  <si>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</si>
  <si>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</si>
  <si>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</si>
  <si>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</si>
  <si>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</si>
  <si>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</si>
  <si>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</si>
  <si>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</si>
  <si>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</si>
  <si>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</si>
  <si>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</si>
  <si>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</si>
  <si>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</si>
  <si>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</si>
  <si>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</si>
  <si>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</si>
  <si>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</si>
  <si>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</si>
  <si>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</si>
  <si>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</si>
  <si>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</si>
  <si>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</si>
  <si>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</si>
  <si>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</si>
  <si>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</si>
  <si>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</si>
  <si>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</si>
  <si>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</si>
  <si>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</si>
  <si>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</si>
  <si>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</si>
  <si>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</si>
  <si>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</si>
  <si>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</si>
  <si>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</si>
  <si>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</si>
  <si>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</si>
  <si>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</si>
  <si>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</si>
  <si>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</si>
  <si>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</si>
  <si>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</si>
  <si>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</si>
  <si>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</si>
  <si>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</si>
  <si>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</si>
  <si>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</si>
  <si>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</si>
  <si>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</si>
  <si>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</si>
  <si>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</si>
  <si>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</si>
  <si>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</si>
  <si>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</si>
  <si>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</si>
  <si>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</si>
  <si>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</si>
  <si>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</si>
  <si>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</si>
  <si>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</si>
  <si>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</si>
  <si>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</si>
  <si>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</si>
  <si>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</si>
  <si>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</si>
  <si>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</si>
  <si>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</si>
  <si>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</si>
  <si>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</si>
  <si>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</si>
  <si>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</si>
  <si>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</si>
  <si>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</si>
  <si>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</si>
  <si>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</si>
  <si>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</si>
  <si>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</si>
  <si>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</si>
  <si>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</si>
  <si>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</si>
  <si>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</si>
  <si>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</si>
  <si>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</si>
  <si>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</si>
  <si>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</si>
  <si>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</si>
  <si>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</si>
  <si>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</si>
  <si>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</si>
  <si>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</si>
  <si>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</si>
  <si>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</si>
  <si>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</si>
  <si>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</si>
  <si>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</si>
  <si>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</si>
  <si>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</si>
  <si>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</si>
  <si>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</si>
  <si>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</si>
  <si>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</si>
  <si>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</si>
  <si>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</si>
  <si>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</si>
  <si>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</si>
  <si>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</si>
  <si>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</si>
  <si>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</si>
  <si>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</si>
  <si>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</si>
  <si>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</si>
  <si>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</si>
  <si>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</si>
  <si>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</si>
  <si>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</si>
  <si>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</si>
  <si>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</si>
  <si>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</si>
  <si>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</si>
  <si>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</si>
  <si>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</si>
  <si>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</si>
  <si>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</si>
  <si>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</si>
  <si>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</si>
  <si>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</si>
  <si>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</si>
  <si>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</si>
  <si>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</si>
  <si>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</si>
  <si>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</si>
  <si>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</si>
  <si>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</si>
  <si>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</si>
  <si>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</si>
  <si>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</si>
  <si>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</si>
  <si>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</si>
  <si>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</si>
  <si>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</si>
  <si>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</si>
  <si>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</si>
  <si>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</si>
  <si>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</si>
  <si>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</si>
  <si>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</si>
  <si>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</si>
  <si>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</si>
  <si>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</si>
  <si>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</si>
  <si>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</si>
  <si>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</si>
  <si>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</si>
  <si>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</si>
  <si>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</si>
  <si>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</si>
  <si>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</si>
  <si>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</si>
  <si>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</si>
  <si>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</si>
  <si>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</si>
  <si>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</si>
  <si>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</si>
  <si>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</si>
  <si>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</si>
  <si>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</si>
  <si>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</si>
  <si>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</si>
  <si>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</si>
  <si>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</si>
  <si>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</si>
  <si>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</si>
  <si>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</si>
  <si>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</si>
  <si>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</si>
  <si>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</si>
  <si>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</si>
  <si>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</si>
  <si>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</si>
  <si>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</si>
  <si>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</si>
  <si>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</si>
  <si>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</si>
  <si>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</si>
  <si>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</si>
  <si>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</si>
  <si>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</si>
  <si>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</si>
  <si>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</si>
  <si>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</si>
  <si>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</si>
  <si>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</si>
  <si>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</si>
  <si>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</si>
  <si>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</si>
  <si>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</si>
  <si>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</si>
  <si>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</si>
  <si>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</si>
  <si>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</si>
  <si>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</si>
  <si>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</si>
  <si>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</si>
  <si>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</si>
  <si>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</si>
  <si>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</si>
  <si>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</si>
  <si>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</si>
  <si>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</si>
  <si>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</si>
  <si>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</si>
  <si>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</si>
  <si>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</si>
  <si>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</si>
  <si>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</si>
  <si>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</si>
  <si>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</si>
  <si>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</si>
  <si>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</si>
  <si>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</si>
  <si>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</si>
  <si>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</si>
  <si>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</si>
  <si>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</si>
  <si>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</si>
  <si>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</si>
  <si>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</si>
  <si>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</si>
  <si>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</si>
  <si>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</si>
  <si>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</si>
  <si>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</si>
  <si>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</si>
  <si>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</si>
  <si>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</si>
  <si>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</si>
  <si>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</si>
  <si>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</si>
  <si>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</si>
  <si>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</si>
  <si>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</si>
  <si>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</si>
  <si>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</si>
  <si>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</si>
  <si>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</si>
  <si>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</si>
  <si>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</si>
  <si>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</si>
  <si>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</si>
  <si>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</si>
  <si>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</si>
  <si>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</si>
  <si>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</si>
  <si>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</si>
  <si>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</si>
  <si>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</si>
  <si>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</si>
  <si>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</si>
  <si>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</si>
  <si>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</si>
  <si>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</si>
  <si>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</si>
  <si>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</si>
  <si>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</si>
  <si>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</si>
  <si>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</si>
  <si>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</si>
  <si>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</si>
  <si>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</si>
  <si>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</si>
  <si>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</si>
  <si>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</si>
  <si>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</si>
  <si>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</si>
  <si>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</si>
  <si>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</si>
  <si>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</si>
  <si>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</si>
  <si>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</si>
  <si>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</si>
  <si>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</si>
  <si>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</si>
  <si>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</si>
  <si>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</si>
  <si>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</si>
  <si>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</si>
  <si>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</si>
  <si>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</si>
  <si>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</si>
  <si>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</si>
  <si>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</si>
  <si>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</si>
  <si>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</si>
  <si>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</si>
  <si>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</si>
  <si>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</si>
  <si>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</si>
  <si>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</si>
  <si>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</si>
  <si>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</si>
  <si>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</si>
  <si>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</si>
  <si>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</si>
  <si>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</si>
  <si>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</si>
  <si>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</si>
  <si>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</si>
  <si>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</si>
  <si>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</si>
  <si>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</si>
  <si>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</si>
  <si>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</si>
  <si>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</si>
  <si>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</si>
  <si>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</si>
  <si>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</si>
  <si>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</si>
  <si>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</si>
  <si>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</si>
  <si>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</si>
  <si>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</si>
  <si>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</si>
  <si>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</si>
  <si>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</si>
  <si>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</si>
  <si>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</si>
  <si>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</si>
  <si>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</si>
  <si>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</si>
  <si>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</si>
  <si>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</si>
  <si>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</si>
  <si>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</si>
  <si>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</si>
  <si>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</si>
  <si>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</si>
  <si>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</si>
  <si>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</si>
  <si>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</si>
  <si>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</si>
  <si>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</si>
  <si>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</si>
  <si>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</si>
  <si>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</si>
  <si>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</si>
  <si>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</si>
  <si>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</si>
  <si>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</si>
  <si>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</si>
  <si>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</si>
  <si>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</si>
  <si>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</si>
  <si>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</si>
  <si>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</si>
  <si>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</si>
  <si>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</si>
  <si>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</si>
  <si>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</si>
  <si>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</si>
  <si>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</si>
  <si>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</si>
  <si>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</si>
  <si>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</si>
  <si>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</si>
  <si>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</si>
  <si>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</si>
  <si>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</si>
  <si>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</si>
  <si>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</si>
  <si>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</si>
  <si>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</si>
  <si>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</si>
  <si>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</si>
  <si>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</si>
  <si>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</si>
  <si>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</si>
  <si>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</si>
  <si>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</si>
  <si>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</si>
  <si>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</si>
  <si>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</si>
  <si>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</si>
  <si>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</si>
  <si>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</si>
  <si>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</si>
  <si>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</si>
  <si>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</si>
  <si>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</si>
  <si>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</si>
  <si>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</si>
  <si>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</si>
  <si>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</si>
  <si>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</si>
  <si>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</si>
  <si>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</si>
  <si>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</si>
  <si>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</si>
  <si>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</si>
  <si>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</si>
  <si>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</si>
  <si>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</si>
  <si>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</si>
  <si>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</si>
  <si>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</si>
  <si>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</si>
  <si>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</si>
  <si>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</si>
  <si>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</si>
  <si>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</si>
  <si>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</si>
  <si>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</si>
  <si>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</si>
  <si>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</si>
  <si>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</si>
  <si>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</si>
  <si>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</si>
  <si>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</si>
  <si>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</si>
  <si>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</si>
  <si>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</si>
  <si>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</si>
  <si>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</si>
  <si>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</si>
  <si>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</si>
  <si>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</si>
  <si>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</si>
  <si>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</si>
  <si>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</si>
  <si>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</si>
  <si>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</si>
  <si>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</si>
  <si>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</si>
  <si>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</si>
  <si>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</si>
  <si>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</si>
  <si>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</si>
  <si>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</si>
  <si>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</si>
  <si>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</si>
  <si>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</si>
  <si>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</si>
  <si>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</si>
  <si>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</si>
  <si>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</si>
  <si>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</si>
  <si>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</si>
  <si>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</si>
  <si>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</si>
  <si>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</si>
  <si>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</si>
  <si>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</si>
  <si>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</si>
  <si>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</si>
  <si>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</si>
  <si>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</si>
  <si>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</si>
  <si>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</si>
  <si>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</si>
  <si>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</si>
  <si>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</si>
  <si>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</si>
  <si>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</si>
  <si>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</si>
  <si>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</si>
  <si>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</si>
  <si>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</si>
  <si>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</si>
  <si>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</si>
  <si>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</si>
  <si>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</si>
  <si>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</si>
  <si>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</si>
  <si>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</si>
  <si>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</si>
  <si>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</si>
  <si>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</si>
  <si>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</si>
  <si>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</si>
  <si>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</si>
  <si>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</si>
  <si>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</si>
  <si>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</si>
  <si>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</si>
  <si>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</si>
  <si>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</si>
  <si>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</si>
  <si>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</si>
  <si>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</si>
  <si>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</si>
  <si>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</si>
  <si>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</si>
  <si>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</si>
  <si>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</si>
  <si>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</si>
  <si>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</si>
  <si>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</si>
  <si>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</si>
  <si>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</si>
  <si>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</si>
  <si>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</si>
  <si>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</si>
  <si>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</si>
  <si>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</si>
  <si>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</si>
  <si>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</si>
  <si>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</si>
  <si>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</si>
  <si>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</si>
  <si>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</si>
  <si>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</si>
  <si>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</si>
  <si>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</si>
  <si>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</si>
  <si>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</si>
  <si>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</si>
  <si>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</si>
  <si>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</si>
  <si>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</si>
  <si>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</si>
  <si>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</si>
  <si>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</si>
  <si>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</si>
  <si>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</si>
  <si>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</si>
  <si>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</si>
  <si>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</si>
  <si>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</si>
  <si>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</si>
  <si>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</si>
  <si>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</si>
  <si>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</si>
  <si>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</si>
  <si>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</si>
  <si>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</si>
  <si>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</si>
  <si>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</si>
  <si>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</si>
  <si>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</si>
  <si>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</si>
  <si>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</si>
  <si>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</si>
  <si>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</si>
  <si>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</si>
  <si>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</si>
  <si>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</si>
  <si>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</si>
  <si>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</si>
  <si>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</si>
  <si>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</si>
  <si>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</si>
  <si>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</si>
  <si>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</si>
  <si>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</si>
  <si>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</si>
  <si>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</si>
  <si>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</si>
  <si>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</si>
  <si>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</si>
  <si>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</si>
  <si>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</si>
  <si>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</si>
  <si>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</si>
  <si>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</si>
  <si>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</si>
  <si>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</si>
  <si>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</si>
  <si>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</si>
  <si>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</si>
  <si>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</si>
  <si>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</si>
  <si>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</si>
  <si>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</si>
  <si>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</si>
  <si>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</si>
  <si>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</si>
  <si>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</si>
  <si>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</si>
  <si>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</si>
  <si>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</si>
  <si>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</si>
  <si>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</si>
  <si>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</si>
  <si>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</si>
  <si>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</si>
  <si>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</si>
  <si>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</si>
  <si>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</si>
  <si>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</si>
  <si>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</si>
  <si>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</si>
  <si>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</si>
  <si>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</si>
  <si>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</si>
  <si>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</si>
  <si>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</si>
  <si>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</si>
  <si>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</si>
  <si>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</si>
  <si>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</si>
  <si>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</si>
  <si>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</si>
  <si>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</si>
  <si>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</si>
  <si>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</si>
  <si>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</si>
  <si>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</si>
  <si>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</si>
  <si>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</si>
  <si>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</si>
  <si>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</si>
  <si>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</si>
  <si>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</si>
  <si>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</si>
  <si>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</si>
  <si>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</si>
  <si>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</si>
  <si>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</si>
  <si>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</si>
  <si>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</si>
  <si>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</si>
  <si>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</si>
  <si>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</si>
  <si>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</si>
  <si>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</si>
  <si>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</si>
  <si>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</si>
  <si>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</si>
  <si>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</si>
  <si>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</si>
  <si>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</si>
  <si>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</si>
  <si>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</si>
  <si>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</si>
  <si>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</si>
  <si>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</si>
  <si>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</si>
  <si>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</si>
  <si>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</si>
  <si>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</si>
  <si>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</si>
  <si>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</si>
  <si>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</si>
  <si>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</si>
  <si>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</si>
  <si>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</si>
  <si>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</si>
  <si>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</si>
  <si>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</si>
  <si>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</si>
  <si>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</si>
  <si>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</si>
  <si>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</si>
  <si>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</si>
  <si>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</si>
  <si>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</si>
  <si>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</si>
  <si>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</si>
  <si>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</si>
  <si>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</si>
  <si>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</si>
  <si>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</si>
  <si>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</si>
  <si>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</si>
  <si>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</si>
  <si>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</si>
  <si>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</si>
  <si>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</si>
  <si>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</si>
  <si>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</si>
  <si>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</si>
  <si>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</si>
  <si>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</si>
  <si>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</si>
  <si>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</si>
  <si>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</si>
  <si>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</si>
  <si>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</si>
  <si>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</si>
  <si>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</si>
  <si>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</si>
  <si>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</si>
  <si>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</si>
  <si>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</si>
  <si>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</si>
  <si>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</si>
  <si>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</si>
  <si>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</si>
  <si>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</si>
  <si>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</si>
  <si>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</si>
  <si>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</si>
  <si>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</si>
  <si>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</si>
  <si>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</si>
  <si>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</si>
  <si>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</si>
  <si>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</si>
  <si>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</si>
  <si>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</si>
  <si>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</si>
  <si>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</si>
  <si>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</si>
  <si>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</si>
  <si>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</si>
  <si>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</si>
  <si>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</si>
  <si>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</si>
  <si>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</si>
  <si>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</si>
  <si>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</si>
  <si>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</si>
  <si>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</si>
  <si>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</si>
  <si>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</si>
  <si>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</si>
  <si>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</si>
  <si>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</si>
  <si>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</si>
  <si>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</si>
  <si>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</si>
  <si>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</si>
  <si>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</si>
  <si>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</si>
  <si>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</si>
  <si>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</si>
  <si>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</si>
  <si>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</si>
  <si>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</si>
  <si>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</si>
  <si>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</si>
  <si>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</si>
  <si>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</si>
  <si>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</si>
  <si>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</si>
  <si>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</si>
  <si>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</si>
  <si>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</si>
  <si>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</si>
  <si>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</si>
  <si>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</si>
  <si>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</si>
  <si>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</si>
  <si>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</si>
  <si>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</si>
  <si>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</si>
  <si>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</si>
  <si>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</si>
  <si>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</si>
  <si>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</si>
  <si>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</si>
  <si>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</si>
  <si>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</si>
  <si>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</si>
  <si>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</si>
  <si>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</si>
  <si>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</si>
  <si>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</si>
  <si>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</si>
  <si>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</si>
  <si>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</si>
  <si>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</si>
  <si>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</si>
  <si>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</si>
  <si>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</si>
  <si>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</si>
  <si>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</si>
  <si>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</si>
  <si>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</si>
  <si>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</si>
  <si>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</si>
  <si>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</si>
  <si>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</si>
  <si>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</si>
  <si>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</si>
  <si>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</si>
  <si>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</si>
  <si>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</si>
  <si>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</si>
  <si>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</si>
  <si>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</si>
  <si>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</si>
  <si>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</si>
  <si>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</si>
  <si>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</si>
  <si>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</si>
  <si>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</si>
  <si>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</si>
  <si>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</si>
  <si>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</si>
  <si>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</si>
  <si>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</si>
  <si>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</si>
  <si>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</si>
  <si>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</si>
  <si>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</si>
  <si>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</si>
  <si>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</si>
  <si>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</si>
  <si>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</si>
  <si>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</si>
  <si>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</si>
  <si>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</si>
  <si>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</si>
  <si>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</si>
  <si>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</si>
  <si>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</si>
  <si>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</si>
  <si>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</si>
  <si>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</si>
  <si>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</si>
  <si>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</si>
  <si>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</si>
  <si>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</si>
  <si>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</si>
  <si>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</si>
  <si>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</si>
  <si>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</si>
  <si>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</si>
  <si>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</si>
  <si>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</si>
  <si>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</si>
  <si>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</si>
  <si>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</si>
  <si>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</si>
  <si>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</si>
  <si>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</si>
  <si>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</si>
  <si>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</si>
  <si>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</si>
  <si>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</si>
  <si>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</si>
  <si>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</si>
  <si>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</si>
  <si>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</si>
  <si>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</si>
  <si>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</si>
  <si>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</si>
  <si>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</si>
  <si>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</si>
  <si>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</si>
  <si>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</si>
  <si>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</si>
  <si>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</si>
  <si>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</si>
  <si>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</si>
  <si>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</si>
  <si>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</si>
  <si>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</si>
  <si>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</si>
  <si>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</si>
  <si>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</si>
  <si>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</si>
  <si>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</si>
  <si>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</si>
  <si>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</si>
  <si>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</si>
  <si>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</si>
  <si>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</si>
  <si>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</si>
  <si>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</si>
  <si>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</si>
  <si>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</si>
  <si>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</si>
  <si>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</si>
  <si>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</si>
  <si>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</si>
  <si>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</si>
  <si>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</si>
  <si>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</si>
  <si>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</si>
  <si>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</si>
  <si>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</si>
  <si>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</si>
  <si>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</si>
  <si>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</si>
  <si>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</si>
  <si>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</si>
  <si>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</si>
  <si>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</si>
  <si>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</si>
  <si>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</si>
  <si>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</si>
  <si>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</si>
  <si>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</si>
  <si>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</si>
  <si>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</si>
  <si>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</si>
  <si>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</si>
  <si>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</si>
  <si>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</si>
  <si>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</si>
  <si>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</si>
  <si>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</si>
  <si>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</si>
  <si>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</si>
  <si>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</si>
  <si>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</si>
  <si>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</si>
  <si>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</si>
  <si>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</si>
  <si>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</si>
  <si>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</si>
  <si>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</si>
  <si>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</si>
  <si>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</si>
  <si>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</si>
  <si>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</si>
  <si>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</si>
  <si>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</si>
  <si>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</si>
  <si>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</si>
  <si>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</si>
  <si>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</si>
  <si>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</si>
  <si>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</si>
  <si>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</si>
  <si>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</si>
  <si>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</si>
  <si>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</si>
  <si>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</si>
  <si>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</si>
  <si>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</si>
  <si>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</si>
  <si>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</si>
  <si>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</si>
  <si>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</si>
  <si>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</si>
  <si>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</si>
  <si>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</si>
  <si>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</si>
  <si>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</si>
  <si>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</si>
  <si>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</si>
  <si>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</si>
  <si>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</si>
  <si>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</si>
  <si>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</si>
  <si>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</si>
  <si>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</si>
  <si>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</si>
  <si>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</si>
  <si>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</si>
  <si>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</si>
  <si>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</si>
  <si>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</si>
  <si>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</si>
  <si>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</si>
  <si>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</si>
  <si>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</si>
  <si>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</si>
  <si>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</si>
  <si>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</si>
  <si>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</si>
  <si>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</si>
  <si>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</si>
  <si>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</si>
  <si>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</si>
  <si>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</si>
  <si>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</si>
  <si>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</si>
  <si>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</si>
  <si>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</si>
  <si>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</si>
  <si>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</si>
  <si>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</si>
  <si>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</si>
  <si>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</si>
  <si>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</si>
  <si>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</si>
  <si>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</si>
  <si>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</si>
  <si>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</si>
  <si>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</si>
  <si>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</si>
  <si>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</si>
  <si>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</si>
  <si>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</si>
  <si>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</si>
  <si>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</si>
  <si>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</si>
  <si>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</si>
  <si>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</si>
  <si>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</si>
  <si>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</si>
  <si>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</si>
  <si>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</si>
  <si>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</si>
  <si>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</si>
  <si>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</si>
  <si>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</si>
  <si>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</si>
  <si>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</si>
  <si>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</si>
  <si>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</si>
  <si>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</si>
  <si>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</si>
  <si>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</si>
  <si>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</si>
  <si>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</si>
  <si>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</si>
  <si>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</si>
  <si>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</si>
  <si>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</si>
  <si>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</si>
  <si>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</si>
  <si>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</si>
  <si>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</si>
  <si>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</si>
  <si>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</si>
  <si>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</si>
  <si>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</si>
  <si>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</si>
  <si>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</si>
  <si>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</si>
  <si>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</si>
  <si>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</si>
  <si>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</si>
  <si>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</si>
  <si>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</si>
  <si>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</si>
  <si>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</si>
  <si>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</si>
  <si>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</si>
  <si>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</si>
  <si>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</si>
  <si>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</si>
  <si>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</si>
  <si>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</si>
  <si>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</si>
  <si>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</si>
  <si>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</si>
  <si>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</si>
  <si>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</si>
  <si>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</si>
  <si>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</si>
  <si>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</si>
  <si>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</si>
  <si>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</si>
  <si>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</si>
  <si>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</si>
  <si>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</si>
  <si>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</si>
  <si>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</si>
  <si>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</si>
  <si>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</si>
  <si>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</si>
  <si>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</si>
  <si>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</si>
  <si>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</si>
  <si>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</si>
  <si>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</si>
  <si>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</si>
  <si>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</si>
  <si>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</si>
  <si>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</si>
  <si>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</si>
  <si>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</si>
  <si>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</si>
  <si>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</si>
  <si>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</si>
  <si>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</si>
  <si>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</si>
  <si>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</si>
  <si>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</si>
  <si>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</si>
  <si>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</si>
  <si>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</si>
  <si>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</si>
  <si>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</si>
  <si>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</si>
  <si>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</si>
  <si>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</si>
  <si>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</si>
  <si>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</si>
  <si>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</si>
  <si>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</si>
  <si>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</si>
  <si>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</si>
  <si>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</si>
  <si>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</si>
  <si>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</si>
  <si>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</si>
  <si>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</si>
  <si>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</si>
  <si>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</si>
  <si>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</si>
  <si>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</si>
  <si>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</si>
  <si>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</si>
  <si>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</si>
  <si>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</si>
  <si>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</si>
  <si>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</si>
  <si>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</si>
  <si>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</si>
  <si>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</si>
  <si>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</si>
  <si>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</si>
  <si>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</si>
  <si>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</si>
  <si>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</si>
  <si>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</si>
  <si>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</si>
  <si>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</si>
  <si>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</si>
  <si>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</si>
  <si>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</si>
  <si>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</si>
  <si>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</si>
  <si>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</si>
  <si>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</si>
  <si>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</si>
  <si>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</si>
  <si>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</si>
  <si>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</si>
  <si>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</si>
  <si>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</si>
  <si>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</si>
  <si>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</si>
  <si>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</si>
  <si>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</si>
  <si>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</si>
  <si>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</si>
  <si>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</si>
  <si>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</si>
  <si>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</si>
  <si>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</si>
  <si>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</si>
  <si>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</si>
  <si>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</si>
  <si>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</si>
  <si>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</si>
  <si>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</si>
  <si>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</si>
  <si>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</si>
  <si>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</si>
  <si>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</si>
  <si>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</si>
  <si>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</si>
  <si>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</si>
  <si>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</si>
  <si>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</si>
  <si>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</si>
  <si>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</si>
  <si>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</si>
  <si>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</si>
  <si>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</si>
  <si>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</si>
  <si>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</si>
  <si>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</si>
  <si>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</si>
  <si>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</si>
  <si>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</si>
  <si>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</si>
  <si>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</si>
  <si>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</si>
  <si>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</si>
  <si>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</si>
  <si>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</si>
  <si>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</si>
  <si>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</si>
  <si>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</si>
  <si>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</si>
  <si>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</si>
  <si>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</si>
  <si>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</si>
  <si>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</si>
  <si>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</si>
  <si>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</si>
  <si>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</si>
  <si>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</si>
  <si>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</si>
  <si>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</si>
  <si>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</si>
  <si>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</si>
  <si>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</si>
  <si>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</si>
  <si>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</si>
  <si>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</si>
  <si>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</si>
  <si>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</si>
  <si>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</si>
  <si>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</si>
  <si>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</si>
  <si>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</si>
  <si>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</si>
  <si>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</si>
  <si>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</si>
  <si>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</si>
  <si>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</si>
  <si>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</si>
  <si>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</si>
  <si>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</si>
  <si>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</si>
  <si>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</si>
  <si>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</si>
  <si>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</si>
  <si>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</si>
  <si>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</si>
  <si>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</si>
  <si>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</si>
  <si>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</si>
  <si>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</si>
  <si>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</si>
  <si>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</si>
  <si>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</si>
  <si>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</si>
  <si>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</si>
  <si>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</si>
  <si>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</si>
  <si>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</si>
  <si>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</si>
  <si>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</si>
  <si>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</si>
  <si>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</si>
  <si>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</si>
  <si>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</si>
  <si>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</si>
  <si>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</si>
  <si>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</si>
  <si>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</si>
  <si>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</si>
  <si>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</si>
  <si>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</si>
  <si>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</si>
  <si>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</si>
  <si>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</si>
  <si>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</si>
  <si>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</si>
  <si>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</si>
  <si>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</si>
  <si>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</si>
  <si>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</si>
  <si>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</si>
  <si>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</si>
  <si>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</si>
  <si>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</si>
  <si>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</si>
  <si>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</si>
  <si>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</si>
  <si>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</si>
  <si>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</si>
  <si>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</si>
  <si>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</si>
  <si>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</si>
  <si>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</si>
  <si>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</si>
  <si>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</si>
  <si>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</si>
  <si>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</si>
  <si>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</si>
  <si>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</si>
  <si>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</si>
  <si>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</si>
  <si>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</si>
  <si>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</si>
  <si>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</si>
  <si>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</si>
  <si>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</si>
  <si>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</si>
  <si>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</si>
  <si>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</si>
  <si>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</si>
  <si>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</si>
  <si>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</si>
  <si>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</si>
  <si>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</si>
  <si>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</si>
  <si>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</si>
  <si>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</si>
  <si>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</si>
  <si>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</si>
  <si>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</si>
  <si>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</si>
  <si>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</si>
  <si>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</si>
  <si>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</si>
  <si>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</si>
  <si>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</si>
  <si>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</si>
  <si>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</si>
  <si>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</si>
  <si>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</si>
  <si>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</si>
  <si>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</si>
  <si>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</si>
  <si>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</si>
  <si>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</si>
  <si>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</si>
  <si>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</si>
  <si>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</si>
  <si>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</si>
  <si>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</si>
  <si>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</si>
  <si>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</si>
  <si>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</si>
  <si>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</si>
  <si>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</si>
  <si>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</si>
  <si>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</si>
  <si>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</si>
  <si>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</si>
  <si>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</si>
  <si>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</si>
  <si>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</si>
  <si>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</si>
  <si>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</si>
  <si>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</si>
  <si>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</si>
  <si>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</si>
  <si>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</si>
  <si>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</si>
  <si>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</si>
  <si>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</si>
  <si>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</si>
  <si>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</si>
  <si>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</si>
  <si>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</si>
  <si>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</si>
  <si>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</si>
  <si>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</si>
  <si>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</si>
  <si>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</si>
  <si>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</si>
  <si>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</si>
  <si>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</si>
  <si>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</si>
  <si>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</si>
  <si>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</si>
  <si>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</si>
  <si>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</si>
  <si>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</si>
  <si>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</si>
  <si>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</si>
  <si>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</si>
  <si>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</si>
  <si>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</si>
  <si>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</si>
  <si>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</si>
  <si>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</si>
  <si>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</si>
  <si>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</si>
  <si>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</si>
  <si>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</si>
  <si>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</si>
  <si>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</si>
  <si>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</si>
  <si>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</si>
  <si>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</si>
  <si>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</si>
  <si>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</si>
  <si>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</si>
  <si>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</si>
  <si>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</si>
  <si>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</si>
  <si>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</si>
  <si>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</si>
  <si>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</si>
  <si>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</si>
  <si>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</si>
  <si>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</si>
  <si>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</si>
  <si>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</si>
  <si>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</si>
  <si>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</si>
  <si>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</si>
  <si>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</si>
  <si>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</si>
  <si>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</si>
  <si>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</si>
  <si>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</si>
  <si>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</si>
  <si>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</si>
  <si>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</si>
  <si>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</si>
  <si>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</si>
  <si>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</si>
  <si>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</si>
  <si>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</si>
  <si>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</si>
  <si>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</si>
  <si>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</si>
  <si>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</si>
  <si>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</si>
  <si>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</si>
  <si>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</si>
  <si>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</si>
  <si>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</si>
  <si>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</si>
  <si>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</si>
  <si>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</si>
  <si>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</si>
  <si>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</si>
  <si>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</si>
  <si>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</si>
  <si>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</si>
  <si>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</si>
  <si>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</si>
  <si>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</si>
  <si>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</si>
  <si>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</si>
  <si>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</si>
  <si>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</si>
  <si>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</si>
  <si>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</si>
  <si>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</si>
  <si>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</si>
  <si>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</si>
  <si>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</si>
  <si>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</si>
  <si>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</si>
  <si>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</si>
  <si>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</si>
  <si>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</si>
  <si>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</si>
  <si>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</si>
  <si>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</si>
  <si>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</si>
  <si>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</si>
  <si>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</si>
  <si>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</si>
  <si>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</si>
  <si>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</si>
  <si>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</si>
  <si>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</si>
  <si>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</si>
  <si>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</si>
  <si>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</si>
  <si>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</si>
  <si>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</si>
  <si>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</si>
  <si>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</si>
  <si>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</si>
  <si>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</si>
  <si>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</si>
  <si>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</si>
  <si>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</si>
  <si>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</si>
  <si>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</si>
  <si>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</si>
  <si>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</si>
  <si>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</si>
  <si>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</si>
  <si>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</si>
  <si>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</si>
  <si>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</si>
  <si>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</si>
  <si>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</si>
  <si>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</si>
  <si>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</si>
  <si>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</si>
  <si>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</si>
  <si>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</si>
  <si>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</si>
  <si>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</si>
  <si>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</si>
  <si>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</si>
  <si>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</si>
  <si>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</si>
  <si>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</si>
  <si>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</si>
  <si>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</si>
  <si>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</si>
  <si>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</si>
  <si>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</si>
  <si>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</si>
  <si>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</si>
  <si>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</si>
  <si>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</si>
  <si>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</si>
  <si>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</si>
  <si>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</si>
  <si>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</si>
  <si>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</si>
  <si>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</si>
  <si>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</si>
  <si>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</si>
  <si>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</si>
  <si>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</si>
  <si>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</si>
  <si>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</si>
  <si>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</si>
  <si>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</si>
  <si>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</si>
  <si>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</si>
  <si>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</si>
  <si>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</si>
  <si>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</si>
  <si>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</si>
  <si>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</si>
  <si>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</si>
  <si>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</si>
  <si>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</si>
  <si>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</si>
  <si>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</si>
  <si>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</si>
  <si>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</si>
  <si>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</si>
  <si>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</si>
  <si>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</si>
  <si>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</si>
  <si>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</si>
  <si>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</si>
  <si>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</si>
  <si>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</si>
  <si>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</si>
  <si>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</si>
  <si>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</si>
  <si>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</si>
  <si>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</si>
  <si>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</si>
  <si>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</si>
  <si>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</si>
  <si>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</si>
  <si>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</si>
  <si>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</si>
  <si>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</si>
  <si>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</si>
  <si>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</si>
  <si>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</si>
  <si>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</si>
  <si>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</si>
  <si>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</si>
  <si>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</si>
  <si>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</si>
  <si>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</si>
  <si>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</si>
  <si>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</si>
  <si>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</si>
  <si>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</si>
  <si>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</si>
  <si>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</si>
  <si>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</si>
  <si>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</si>
  <si>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</si>
  <si>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</si>
  <si>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</si>
  <si>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</si>
  <si>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</si>
  <si>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</si>
  <si>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</si>
  <si>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</si>
  <si>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</si>
  <si>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</si>
  <si>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</si>
  <si>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</si>
  <si>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</si>
  <si>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</si>
  <si>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</si>
  <si>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</si>
  <si>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</si>
  <si>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</si>
  <si>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</si>
  <si>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</si>
  <si>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</si>
  <si>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</si>
  <si>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</si>
  <si>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</si>
  <si>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</si>
  <si>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</si>
  <si>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</si>
  <si>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</si>
  <si>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</si>
  <si>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</si>
  <si>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</si>
  <si>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</si>
  <si>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</si>
  <si>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</si>
  <si>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</si>
  <si>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</si>
  <si>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</si>
  <si>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</si>
  <si>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</si>
  <si>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</si>
  <si>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</si>
  <si>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</si>
  <si>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</si>
  <si>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</si>
  <si>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</si>
  <si>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</si>
  <si>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</si>
  <si>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</si>
  <si>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</si>
  <si>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</si>
  <si>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</si>
  <si>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</si>
  <si>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</si>
  <si>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</si>
  <si>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</si>
  <si>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</si>
  <si>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</si>
  <si>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</si>
  <si>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</si>
  <si>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</si>
  <si>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</si>
  <si>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</si>
  <si>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</si>
  <si>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</si>
  <si>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</si>
  <si>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</si>
  <si>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</si>
  <si>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</si>
  <si>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</si>
  <si>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</si>
  <si>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</si>
  <si>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</si>
  <si>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</si>
  <si>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</si>
  <si>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</si>
  <si>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</si>
  <si>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</si>
  <si>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</si>
  <si>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</si>
  <si>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</si>
  <si>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</si>
  <si>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</si>
  <si>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</si>
  <si>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</si>
  <si>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</si>
  <si>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</si>
  <si>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</si>
  <si>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</si>
  <si>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</si>
  <si>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</si>
  <si>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</si>
  <si>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</si>
  <si>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</si>
  <si>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</si>
  <si>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</si>
  <si>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</si>
  <si>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</si>
  <si>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</si>
  <si>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</si>
  <si>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</si>
  <si>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</si>
  <si>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</si>
  <si>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</si>
  <si>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</si>
  <si>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</si>
  <si>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</si>
  <si>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</si>
  <si>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</si>
  <si>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</si>
  <si>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</si>
  <si>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</si>
  <si>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</si>
  <si>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</si>
  <si>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</si>
  <si>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</si>
  <si>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</si>
  <si>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</si>
  <si>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</si>
  <si>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</si>
  <si>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</si>
  <si>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</si>
  <si>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</si>
  <si>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</si>
  <si>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</si>
  <si>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</si>
  <si>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</si>
  <si>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</si>
  <si>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</si>
  <si>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</si>
  <si>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</si>
  <si>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</si>
  <si>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</si>
  <si>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</si>
  <si>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</si>
  <si>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</si>
  <si>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</si>
  <si>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</si>
  <si>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</si>
  <si>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</si>
  <si>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</si>
  <si>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</si>
  <si>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</si>
  <si>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</si>
  <si>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</si>
  <si>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</si>
  <si>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</si>
  <si>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</si>
  <si>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</si>
  <si>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</si>
  <si>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</si>
  <si>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</si>
  <si>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</si>
  <si>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</si>
  <si>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</si>
  <si>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</si>
  <si>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</si>
  <si>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</si>
  <si>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</si>
  <si>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</si>
  <si>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</si>
  <si>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</si>
  <si>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</si>
  <si>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</si>
  <si>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</si>
  <si>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</si>
  <si>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</si>
  <si>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</si>
  <si>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</si>
  <si>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</si>
  <si>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</si>
  <si>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</si>
  <si>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</si>
  <si>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</si>
  <si>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</si>
  <si>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</si>
  <si>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</si>
  <si>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</si>
  <si>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</si>
  <si>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</si>
  <si>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</si>
  <si>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</si>
  <si>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</si>
  <si>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</si>
  <si>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</si>
  <si>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</si>
  <si>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</si>
  <si>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</si>
  <si>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</si>
  <si>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</si>
  <si>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</si>
  <si>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</si>
  <si>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</si>
  <si>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</si>
  <si>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</si>
  <si>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</si>
  <si>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</si>
  <si>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</si>
  <si>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</si>
  <si>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</si>
  <si>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</si>
  <si>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</si>
  <si>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</si>
  <si>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</si>
  <si>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</si>
  <si>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</si>
  <si>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</si>
  <si>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</si>
  <si>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</si>
  <si>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</si>
  <si>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</si>
  <si>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</si>
  <si>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</si>
  <si>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</si>
  <si>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</si>
  <si>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</si>
  <si>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</si>
  <si>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</si>
  <si>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</si>
  <si>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</si>
  <si>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</si>
  <si>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</si>
  <si>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</si>
  <si>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</si>
  <si>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</si>
  <si>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</si>
  <si>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</si>
  <si>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</si>
  <si>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</si>
  <si>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</si>
  <si>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</si>
  <si>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</si>
  <si>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</si>
  <si>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</si>
  <si>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</si>
  <si>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</si>
  <si>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</si>
  <si>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</si>
  <si>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</si>
  <si>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</si>
  <si>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</si>
  <si>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</si>
  <si>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</si>
  <si>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</si>
  <si>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</si>
  <si>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</si>
  <si>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</si>
  <si>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</si>
  <si>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</si>
  <si>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</si>
  <si>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</si>
  <si>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</si>
  <si>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</si>
  <si>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</si>
  <si>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</si>
  <si>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</si>
  <si>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</si>
  <si>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</si>
  <si>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</si>
  <si>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</si>
  <si>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</si>
  <si>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</si>
  <si>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</si>
  <si>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</si>
  <si>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</si>
  <si>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</si>
  <si>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</si>
  <si>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</si>
  <si>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</si>
  <si>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</si>
  <si>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</si>
  <si>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</si>
  <si>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</si>
  <si>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</si>
  <si>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</si>
  <si>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</si>
  <si>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</si>
  <si>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</si>
  <si>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</si>
  <si>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</si>
  <si>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</si>
  <si>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</si>
  <si>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</si>
  <si>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</si>
  <si>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</si>
  <si>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</si>
  <si>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</si>
  <si>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</si>
  <si>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</si>
  <si>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</si>
  <si>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</si>
  <si>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</si>
  <si>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</si>
  <si>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</si>
  <si>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</si>
  <si>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</si>
  <si>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</si>
  <si>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</si>
  <si>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</si>
  <si>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</si>
  <si>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</si>
  <si>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</si>
  <si>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</si>
  <si>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</si>
  <si>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</si>
  <si>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</si>
  <si>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</si>
  <si>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</si>
  <si>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</si>
  <si>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</si>
  <si>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</si>
  <si>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</si>
  <si>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</si>
  <si>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</si>
  <si>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</si>
  <si>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</si>
  <si>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</si>
  <si>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</si>
  <si>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</si>
  <si>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</si>
  <si>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</si>
  <si>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</si>
  <si>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</si>
  <si>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</si>
  <si>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</si>
  <si>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</si>
  <si>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</si>
  <si>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</si>
  <si>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</si>
  <si>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</si>
  <si>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</si>
  <si>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</si>
  <si>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</si>
  <si>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</si>
  <si>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</si>
  <si>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</si>
  <si>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</si>
  <si>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</si>
  <si>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</si>
  <si>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</si>
  <si>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</si>
  <si>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</si>
  <si>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</si>
  <si>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</si>
  <si>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</si>
  <si>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</si>
  <si>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</si>
  <si>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</si>
  <si>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</si>
  <si>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</si>
  <si>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</si>
  <si>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</si>
  <si>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</si>
  <si>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</si>
  <si>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</si>
  <si>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</si>
  <si>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</si>
  <si>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</si>
  <si>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</si>
  <si>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</si>
  <si>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</si>
  <si>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</si>
  <si>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</si>
  <si>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</si>
  <si>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</si>
  <si>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</si>
  <si>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</si>
  <si>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</si>
  <si>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</si>
  <si>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</si>
  <si>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</si>
  <si>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</si>
  <si>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</si>
  <si>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</si>
  <si>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</si>
  <si>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</si>
  <si>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</si>
  <si>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</si>
  <si>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</si>
  <si>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</si>
  <si>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</si>
  <si>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</si>
  <si>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</si>
  <si>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</si>
  <si>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</si>
  <si>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</si>
  <si>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</si>
  <si>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</si>
  <si>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</si>
  <si>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</si>
  <si>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</si>
  <si>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</si>
  <si>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</si>
  <si>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</si>
  <si>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</si>
  <si>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</si>
  <si>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</si>
  <si>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</si>
  <si>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</si>
  <si>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</si>
  <si>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</si>
  <si>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</si>
  <si>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</si>
  <si>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</si>
  <si>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</si>
  <si>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</si>
  <si>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</si>
  <si>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</si>
  <si>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</si>
  <si>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</si>
  <si>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</si>
  <si>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</si>
  <si>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</si>
  <si>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</si>
  <si>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</si>
  <si>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</si>
  <si>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</si>
  <si>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</si>
  <si>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</si>
  <si>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</si>
  <si>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</si>
  <si>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</si>
  <si>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</si>
  <si>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</si>
  <si>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</si>
  <si>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</si>
  <si>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</si>
  <si>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</si>
  <si>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</si>
  <si>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</si>
  <si>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</si>
  <si>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</si>
  <si>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</si>
  <si>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</si>
  <si>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</si>
  <si>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</si>
  <si>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</si>
  <si>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</si>
  <si>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</si>
  <si>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</si>
  <si>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</si>
  <si>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</si>
  <si>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</si>
  <si>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</si>
  <si>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</si>
  <si>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</si>
  <si>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</si>
  <si>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</si>
  <si>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</si>
  <si>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</si>
  <si>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</si>
  <si>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</si>
  <si>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</si>
  <si>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</si>
  <si>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</si>
  <si>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</si>
  <si>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</si>
  <si>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</si>
  <si>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</si>
  <si>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</si>
  <si>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</si>
  <si>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</si>
  <si>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</si>
  <si>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</si>
  <si>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</si>
  <si>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</si>
  <si>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</si>
  <si>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</si>
  <si>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</si>
  <si>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</si>
  <si>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</si>
  <si>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</si>
  <si>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</si>
  <si>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</si>
  <si>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</si>
  <si>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</si>
  <si>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</si>
  <si>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</si>
  <si>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</si>
  <si>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</si>
  <si>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</si>
  <si>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</si>
  <si>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</si>
  <si>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</si>
  <si>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</si>
  <si>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</si>
  <si>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</si>
  <si>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</si>
  <si>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</si>
  <si>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</si>
  <si>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</si>
  <si>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</si>
  <si>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</si>
  <si>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</si>
  <si>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</si>
  <si>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</si>
  <si>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</si>
  <si>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</si>
  <si>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</si>
  <si>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</si>
  <si>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</si>
  <si>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</si>
  <si>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</si>
  <si>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</si>
  <si>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</si>
  <si>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</si>
  <si>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</si>
  <si>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</si>
  <si>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</si>
  <si>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</si>
  <si>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</si>
  <si>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</si>
  <si>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</si>
  <si>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</si>
  <si>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</si>
  <si>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</si>
  <si>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</si>
  <si>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</si>
  <si>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</si>
  <si>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</si>
  <si>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</si>
  <si>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</si>
  <si>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</si>
  <si>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</si>
  <si>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</si>
  <si>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</si>
  <si>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</si>
  <si>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</si>
  <si>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</si>
  <si>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</si>
  <si>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</si>
  <si>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</si>
  <si>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</si>
  <si>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</si>
  <si>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</si>
  <si>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</si>
  <si>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</si>
  <si>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</si>
  <si>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</si>
  <si>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</si>
  <si>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</si>
  <si>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</si>
  <si>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</si>
  <si>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</si>
  <si>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</si>
  <si>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</si>
  <si>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</si>
  <si>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</si>
  <si>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</si>
  <si>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</si>
  <si>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</si>
  <si>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</si>
  <si>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</si>
  <si>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</si>
  <si>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</si>
  <si>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</si>
  <si>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</si>
  <si>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</si>
  <si>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</si>
  <si>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</si>
  <si>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</si>
  <si>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</si>
  <si>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</si>
  <si>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</si>
  <si>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</si>
  <si>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</si>
  <si>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</si>
  <si>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</si>
  <si>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</si>
  <si>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</si>
  <si>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</si>
  <si>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</si>
  <si>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</si>
  <si>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</si>
  <si>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</si>
  <si>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</si>
  <si>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</si>
  <si>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</si>
  <si>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</si>
  <si>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</si>
  <si>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</si>
  <si>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</si>
  <si>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</si>
  <si>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</si>
  <si>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</si>
  <si>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</si>
  <si>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</si>
  <si>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</si>
  <si>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</si>
  <si>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</si>
  <si>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</si>
  <si>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</si>
  <si>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</si>
  <si>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</si>
  <si>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</si>
  <si>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</si>
  <si>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</si>
  <si>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</si>
  <si>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</si>
  <si>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</si>
  <si>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</si>
  <si>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</si>
  <si>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</si>
  <si>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</si>
  <si>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</si>
  <si>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</si>
  <si>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</si>
  <si>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</si>
  <si>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</si>
  <si>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</si>
  <si>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</si>
  <si>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</si>
  <si>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</si>
  <si>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</si>
  <si>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</si>
  <si>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</si>
  <si>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</si>
  <si>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</si>
  <si>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</si>
  <si>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</si>
  <si>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</si>
  <si>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</si>
  <si>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</si>
  <si>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</si>
  <si>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</si>
  <si>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</si>
  <si>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</si>
  <si>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</si>
  <si>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</si>
  <si>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</si>
  <si>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</si>
  <si>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</si>
  <si>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</si>
  <si>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</si>
  <si>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</si>
  <si>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</si>
  <si>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</si>
  <si>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</si>
  <si>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</si>
  <si>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</si>
  <si>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</si>
  <si>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</si>
  <si>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</si>
  <si>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</si>
  <si>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</si>
  <si>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</si>
  <si>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</si>
  <si>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</si>
  <si>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</si>
  <si>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</si>
  <si>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</si>
  <si>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</si>
  <si>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</si>
  <si>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</si>
  <si>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</si>
  <si>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</si>
  <si>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</si>
  <si>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</si>
  <si>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</si>
  <si>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</si>
  <si>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</si>
  <si>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</si>
  <si>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</si>
  <si>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</si>
  <si>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</si>
  <si>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</si>
  <si>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</si>
  <si>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</si>
  <si>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</si>
  <si>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</si>
  <si>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</si>
  <si>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</si>
  <si>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</si>
  <si>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</si>
  <si>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</si>
  <si>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</si>
  <si>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</si>
  <si>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</si>
  <si>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</si>
  <si>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</si>
  <si>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</si>
  <si>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</si>
  <si>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</si>
  <si>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</si>
  <si>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</si>
  <si>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</si>
  <si>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</si>
  <si>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</si>
  <si>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</si>
  <si>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</si>
  <si>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</si>
  <si>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</si>
  <si>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</si>
  <si>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</si>
  <si>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</si>
  <si>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</si>
  <si>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</si>
  <si>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</si>
  <si>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</si>
  <si>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</si>
  <si>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</si>
  <si>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</si>
  <si>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</si>
  <si>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</si>
  <si>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</si>
  <si>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</si>
  <si>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</si>
  <si>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</si>
  <si>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</si>
  <si>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</si>
  <si>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</si>
  <si>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</si>
  <si>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</si>
  <si>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</si>
  <si>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</si>
  <si>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</si>
  <si>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</si>
  <si>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</si>
  <si>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</si>
  <si>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</si>
  <si>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</si>
  <si>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</si>
  <si>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</si>
  <si>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</si>
  <si>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</si>
  <si>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</si>
  <si>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</si>
  <si>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</si>
  <si>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</si>
  <si>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</si>
  <si>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</si>
  <si>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</si>
  <si>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</si>
  <si>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</si>
  <si>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</si>
  <si>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</si>
  <si>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</si>
  <si>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</si>
  <si>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</si>
  <si>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</si>
  <si>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</si>
  <si>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</si>
  <si>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</si>
  <si>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</si>
  <si>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</si>
  <si>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</si>
  <si>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</si>
  <si>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</si>
  <si>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</si>
  <si>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</si>
  <si>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</si>
  <si>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</si>
  <si>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</si>
  <si>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</si>
  <si>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</si>
  <si>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</si>
  <si>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</si>
  <si>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</si>
  <si>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</si>
  <si>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</si>
  <si>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</si>
  <si>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</si>
  <si>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</si>
  <si>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</si>
  <si>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</si>
  <si>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</si>
  <si>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</si>
  <si>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</si>
  <si>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</si>
  <si>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</si>
  <si>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</si>
  <si>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</si>
  <si>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</si>
  <si>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</si>
  <si>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</si>
  <si>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</si>
  <si>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</si>
  <si>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</si>
  <si>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</si>
  <si>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</si>
  <si>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</si>
  <si>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</si>
  <si>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</si>
  <si>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</si>
  <si>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</si>
  <si>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</si>
  <si>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</si>
  <si>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</si>
  <si>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</si>
  <si>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</si>
  <si>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</si>
  <si>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</si>
  <si>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</si>
  <si>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</si>
  <si>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</si>
  <si>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</si>
  <si>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</si>
  <si>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</si>
  <si>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</si>
  <si>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</si>
  <si>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</si>
  <si>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</si>
  <si>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</si>
  <si>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</si>
  <si>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</si>
  <si>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</si>
  <si>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</si>
  <si>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</si>
  <si>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</si>
  <si>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</si>
  <si>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</si>
  <si>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</si>
  <si>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</si>
  <si>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</si>
  <si>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</si>
  <si>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</si>
  <si>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</si>
  <si>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</si>
  <si>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</si>
  <si>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</si>
  <si>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</si>
  <si>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</si>
  <si>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</si>
  <si>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</si>
  <si>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</si>
  <si>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</si>
  <si>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</si>
  <si>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</si>
  <si>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</si>
  <si>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</si>
  <si>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</si>
  <si>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</si>
  <si>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</si>
  <si>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</si>
  <si>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</si>
  <si>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</si>
  <si>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</si>
  <si>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</si>
  <si>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</si>
  <si>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</si>
  <si>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</si>
  <si>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</si>
  <si>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</si>
  <si>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</si>
  <si>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</si>
  <si>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</si>
  <si>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</si>
  <si>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</si>
  <si>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</si>
  <si>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</si>
  <si>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</si>
  <si>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</si>
  <si>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</si>
  <si>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</si>
  <si>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</si>
  <si>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</si>
  <si>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</si>
  <si>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</si>
  <si>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</si>
  <si>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</si>
  <si>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</si>
  <si>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</si>
  <si>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</si>
  <si>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</si>
  <si>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</si>
  <si>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</si>
  <si>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</si>
  <si>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</si>
  <si>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</si>
  <si>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</si>
  <si>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</si>
  <si>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</si>
  <si>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</si>
  <si>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</si>
  <si>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</si>
  <si>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</si>
  <si>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</si>
  <si>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</si>
  <si>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</si>
  <si>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</si>
  <si>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</si>
  <si>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</si>
  <si>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</si>
  <si>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</si>
  <si>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</si>
  <si>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</si>
  <si>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</si>
  <si>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</si>
  <si>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</si>
  <si>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</si>
  <si>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</si>
  <si>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</si>
  <si>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</si>
  <si>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</si>
  <si>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</si>
  <si>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</si>
  <si>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</si>
  <si>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</si>
  <si>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</si>
  <si>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</si>
  <si>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</si>
  <si>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</si>
  <si>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</si>
  <si>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</si>
  <si>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</si>
  <si>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</si>
  <si>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</si>
  <si>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</si>
  <si>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</si>
  <si>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</si>
  <si>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</si>
  <si>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</si>
  <si>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</si>
  <si>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</si>
  <si>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</si>
  <si>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</si>
  <si>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</si>
  <si>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</si>
  <si>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</si>
  <si>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</si>
  <si>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</si>
  <si>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</si>
  <si>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</si>
  <si>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</si>
  <si>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</si>
  <si>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</si>
  <si>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</si>
  <si>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</si>
  <si>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</si>
  <si>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</si>
  <si>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</si>
  <si>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</si>
  <si>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</si>
  <si>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</si>
  <si>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</si>
  <si>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</si>
  <si>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</si>
  <si>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</si>
  <si>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</si>
  <si>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</si>
  <si>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</si>
  <si>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</si>
  <si>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</si>
  <si>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</si>
  <si>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</si>
  <si>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</si>
  <si>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</si>
  <si>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</si>
  <si>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</si>
  <si>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</si>
  <si>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</si>
  <si>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</si>
  <si>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</si>
  <si>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</si>
  <si>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</si>
  <si>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</si>
  <si>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</si>
  <si>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</si>
  <si>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</si>
  <si>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</si>
  <si>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</si>
  <si>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</si>
  <si>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</si>
  <si>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</si>
  <si>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</si>
  <si>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</si>
  <si>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</si>
  <si>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</si>
  <si>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</si>
  <si>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</si>
  <si>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</si>
  <si>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</si>
  <si>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</si>
  <si>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</si>
  <si>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</si>
  <si>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</si>
  <si>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</si>
  <si>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</si>
  <si>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</si>
  <si>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</si>
  <si>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</si>
  <si>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</si>
  <si>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</si>
  <si>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</si>
  <si>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</si>
  <si>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</si>
  <si>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</si>
  <si>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</si>
  <si>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</si>
  <si>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</si>
  <si>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</si>
  <si>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</si>
  <si>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</si>
  <si>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</si>
  <si>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</si>
  <si>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</si>
  <si>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</si>
  <si>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</si>
  <si>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</si>
  <si>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</si>
  <si>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</si>
  <si>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</si>
  <si>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</si>
  <si>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</si>
  <si>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</si>
  <si>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</si>
  <si>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</si>
  <si>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</si>
  <si>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</si>
  <si>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</si>
  <si>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</si>
  <si>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</si>
  <si>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</si>
  <si>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</si>
  <si>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</si>
  <si>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</si>
  <si>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</si>
  <si>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</si>
  <si>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</si>
  <si>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</si>
  <si>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</si>
  <si>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</si>
  <si>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</si>
  <si>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</si>
  <si>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</si>
  <si>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</si>
  <si>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</si>
  <si>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</si>
  <si>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</si>
  <si>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</si>
  <si>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</si>
  <si>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</si>
  <si>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</si>
  <si>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</si>
  <si>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</si>
  <si>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</si>
  <si>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</si>
  <si>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</si>
  <si>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</si>
  <si>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</si>
  <si>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</si>
  <si>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</si>
  <si>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</si>
  <si>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</si>
  <si>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</si>
  <si>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</si>
  <si>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</si>
  <si>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</si>
  <si>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</si>
  <si>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</si>
  <si>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</si>
  <si>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</si>
  <si>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</si>
  <si>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</si>
  <si>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</si>
  <si>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</si>
  <si>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</si>
  <si>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</si>
  <si>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</si>
  <si>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</si>
  <si>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</si>
  <si>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</si>
  <si>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</si>
  <si>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</si>
  <si>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</si>
  <si>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</si>
  <si>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</si>
  <si>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</si>
  <si>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</si>
  <si>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</si>
  <si>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</si>
  <si>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</si>
  <si>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</si>
  <si>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</si>
  <si>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</si>
  <si>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</si>
  <si>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</si>
  <si>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</si>
  <si>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</si>
  <si>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</si>
  <si>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</si>
  <si>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</si>
  <si>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</si>
  <si>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</si>
  <si>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</si>
  <si>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</si>
  <si>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</si>
  <si>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</si>
  <si>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</si>
  <si>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</si>
  <si>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</si>
  <si>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</si>
  <si>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</si>
  <si>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</si>
  <si>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</si>
  <si>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</si>
  <si>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</si>
  <si>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</si>
  <si>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</si>
  <si>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</si>
  <si>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</si>
  <si>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</si>
  <si>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</si>
  <si>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</si>
  <si>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</si>
  <si>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</si>
  <si>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</si>
  <si>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</si>
  <si>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</si>
  <si>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</si>
  <si>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</si>
  <si>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</si>
  <si>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</si>
  <si>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</si>
  <si>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</si>
  <si>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</si>
  <si>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</si>
  <si>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</si>
  <si>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</si>
  <si>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</si>
  <si>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</si>
  <si>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</si>
  <si>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</si>
  <si>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</si>
  <si>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</si>
  <si>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</si>
  <si>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</si>
  <si>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</si>
  <si>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</si>
  <si>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</si>
  <si>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</si>
  <si>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</si>
  <si>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</si>
  <si>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</si>
  <si>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</si>
  <si>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</si>
  <si>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</si>
  <si>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</si>
  <si>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</si>
  <si>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</si>
  <si>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</si>
  <si>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</si>
  <si>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</si>
  <si>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</si>
  <si>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</si>
  <si>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</si>
  <si>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</si>
  <si>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</si>
  <si>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</si>
  <si>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</si>
  <si>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</si>
  <si>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</si>
  <si>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</si>
  <si>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</si>
  <si>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</si>
  <si>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</si>
  <si>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</si>
  <si>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</si>
  <si>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</si>
  <si>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</si>
  <si>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</si>
  <si>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</si>
  <si>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</si>
  <si>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</si>
  <si>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</si>
  <si>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</si>
  <si>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</si>
  <si>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</si>
  <si>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</si>
  <si>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</si>
  <si>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</si>
  <si>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</si>
  <si>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</si>
  <si>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</si>
  <si>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</si>
  <si>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</si>
  <si>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</si>
  <si>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</si>
  <si>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</si>
  <si>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</si>
  <si>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</si>
  <si>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</si>
  <si>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</si>
  <si>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</si>
  <si>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</si>
  <si>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</si>
  <si>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</si>
  <si>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</si>
  <si>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</si>
  <si>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</si>
  <si>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</si>
  <si>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</si>
  <si>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</si>
  <si>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</si>
  <si>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</si>
  <si>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</si>
  <si>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</si>
  <si>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</si>
  <si>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</si>
  <si>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</si>
  <si>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</si>
  <si>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</si>
  <si>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</si>
  <si>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</si>
  <si>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</si>
  <si>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</si>
  <si>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</si>
  <si>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</si>
  <si>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</si>
  <si>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</si>
  <si>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</si>
  <si>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</si>
  <si>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</si>
  <si>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</si>
  <si>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</si>
  <si>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</si>
  <si>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</si>
  <si>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</si>
  <si>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</si>
  <si>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</si>
  <si>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</si>
  <si>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</si>
  <si>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</si>
  <si>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</si>
  <si>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</si>
  <si>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</si>
  <si>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</si>
  <si>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</si>
  <si>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</si>
  <si>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</si>
  <si>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</si>
  <si>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</si>
  <si>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</si>
  <si>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</si>
  <si>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</si>
  <si>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</si>
  <si>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</si>
  <si>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</si>
  <si>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</si>
  <si>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</si>
  <si>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</si>
  <si>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</si>
  <si>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</si>
  <si>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</si>
  <si>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</si>
  <si>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</si>
  <si>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</si>
  <si>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</si>
  <si>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</si>
  <si>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</si>
  <si>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</si>
  <si>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</si>
  <si>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</si>
  <si>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</si>
  <si>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</si>
  <si>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</si>
  <si>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</si>
  <si>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</si>
  <si>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</si>
  <si>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</si>
  <si>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</si>
  <si>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</si>
  <si>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</si>
  <si>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</si>
  <si>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</si>
  <si>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</si>
  <si>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</si>
  <si>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</si>
  <si>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</si>
  <si>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</si>
  <si>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</si>
  <si>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</si>
  <si>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</si>
  <si>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</si>
  <si>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</si>
  <si>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</si>
  <si>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</si>
  <si>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</si>
  <si>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</si>
  <si>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</si>
  <si>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</si>
  <si>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</si>
  <si>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</si>
  <si>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</si>
  <si>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</si>
  <si>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</si>
  <si>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</si>
  <si>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</si>
  <si>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</si>
  <si>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</si>
  <si>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</si>
  <si>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</si>
  <si>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</si>
  <si>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</si>
  <si>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</si>
  <si>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</si>
  <si>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</si>
  <si>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</si>
  <si>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</si>
  <si>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</si>
  <si>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</si>
  <si>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</si>
  <si>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</si>
  <si>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</si>
  <si>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</si>
  <si>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</si>
  <si>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</si>
  <si>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</si>
  <si>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</si>
  <si>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</si>
  <si>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</si>
  <si>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</si>
  <si>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</si>
  <si>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</si>
  <si>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</si>
  <si>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</si>
  <si>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</si>
  <si>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</si>
  <si>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</si>
  <si>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</si>
  <si>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</si>
  <si>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</si>
  <si>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</si>
  <si>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</si>
  <si>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</si>
  <si>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</si>
  <si>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</si>
  <si>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</si>
  <si>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</si>
  <si>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</si>
  <si>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</si>
  <si>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</si>
  <si>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</si>
  <si>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</si>
  <si>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</si>
  <si>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</si>
  <si>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</si>
  <si>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</si>
  <si>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</si>
  <si>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</si>
  <si>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</si>
  <si>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</si>
  <si>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</si>
  <si>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</si>
  <si>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</si>
  <si>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</si>
  <si>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</si>
  <si>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</si>
  <si>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</si>
  <si>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</si>
  <si>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</si>
  <si>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</si>
  <si>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</si>
  <si>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</si>
  <si>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</si>
  <si>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</si>
  <si>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</si>
  <si>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</si>
  <si>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</si>
  <si>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</si>
  <si>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</si>
  <si>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</si>
  <si>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</si>
  <si>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</si>
  <si>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</si>
  <si>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</si>
  <si>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</si>
  <si>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</si>
  <si>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</si>
  <si>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</si>
  <si>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</si>
  <si>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</si>
  <si>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</si>
  <si>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</si>
  <si>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</si>
  <si>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</si>
  <si>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</si>
  <si>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</si>
  <si>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</si>
  <si>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</si>
  <si>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</si>
  <si>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</si>
  <si>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</si>
  <si>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</si>
  <si>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</si>
  <si>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</si>
  <si>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</si>
  <si>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</si>
  <si>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</si>
  <si>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</si>
  <si>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</si>
  <si>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</si>
  <si>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</si>
  <si>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</si>
  <si>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</si>
  <si>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</si>
  <si>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</si>
  <si>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</si>
  <si>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</si>
  <si>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</si>
  <si>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</si>
  <si>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</si>
  <si>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</si>
  <si>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</si>
  <si>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</si>
  <si>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</si>
  <si>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</si>
  <si>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</si>
  <si>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</si>
  <si>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</si>
  <si>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</si>
  <si>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</si>
  <si>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</si>
  <si>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</si>
  <si>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</si>
  <si>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</si>
  <si>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</si>
  <si>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</si>
  <si>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</si>
  <si>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</si>
  <si>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</si>
  <si>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</si>
  <si>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</si>
  <si>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</si>
  <si>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</si>
  <si>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</si>
  <si>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</si>
  <si>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</si>
  <si>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</si>
  <si>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</si>
  <si>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</si>
  <si>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</si>
  <si>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</si>
  <si>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</si>
  <si>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</si>
  <si>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</si>
  <si>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</si>
  <si>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</si>
  <si>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</si>
  <si>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</si>
  <si>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</si>
  <si>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</si>
  <si>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</si>
  <si>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</si>
  <si>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</si>
  <si>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</si>
  <si>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</si>
  <si>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</si>
  <si>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</si>
  <si>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</si>
  <si>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</si>
  <si>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</si>
  <si>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</si>
  <si>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</si>
  <si>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</si>
  <si>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</si>
  <si>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</si>
  <si>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</si>
  <si>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</si>
  <si>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</si>
  <si>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</si>
  <si>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</si>
  <si>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</si>
  <si>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</si>
  <si>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</si>
  <si>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</si>
  <si>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</si>
  <si>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</si>
  <si>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</si>
  <si>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</si>
  <si>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</si>
  <si>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</si>
  <si>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</si>
  <si>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</si>
  <si>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</si>
  <si>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</si>
  <si>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</si>
  <si>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</si>
  <si>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</si>
  <si>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</si>
  <si>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</si>
  <si>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</si>
  <si>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</si>
  <si>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</si>
  <si>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</si>
  <si>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</si>
  <si>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</si>
  <si>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</si>
  <si>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</si>
  <si>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</si>
  <si>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</si>
  <si>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</si>
  <si>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</si>
  <si>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</si>
  <si>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</si>
  <si>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</si>
  <si>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</si>
  <si>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</si>
  <si>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</si>
  <si>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</si>
  <si>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</si>
  <si>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</si>
  <si>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</si>
  <si>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</si>
  <si>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</si>
  <si>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</si>
  <si>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</si>
  <si>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</si>
  <si>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</si>
  <si>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</si>
  <si>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</si>
  <si>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</si>
  <si>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</si>
  <si>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</si>
  <si>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</si>
  <si>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</si>
  <si>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</si>
  <si>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</si>
  <si>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</si>
  <si>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</si>
  <si>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</si>
  <si>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</si>
  <si>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</si>
  <si>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</si>
  <si>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</si>
  <si>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</si>
  <si>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</si>
  <si>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</si>
  <si>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</si>
  <si>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</si>
  <si>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</si>
  <si>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</si>
  <si>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</si>
  <si>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</si>
  <si>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</si>
  <si>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</si>
  <si>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</si>
  <si>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</si>
  <si>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</si>
  <si>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</si>
  <si>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</si>
  <si>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</si>
  <si>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</si>
  <si>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</si>
  <si>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</si>
  <si>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</si>
  <si>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</si>
  <si>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</si>
  <si>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</si>
  <si>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</si>
  <si>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</si>
  <si>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</si>
  <si>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</si>
  <si>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</si>
  <si>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</si>
  <si>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</si>
  <si>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</si>
  <si>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</si>
  <si>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</si>
  <si>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</si>
  <si>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</si>
  <si>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</si>
  <si>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</si>
  <si>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</si>
  <si>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</si>
  <si>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</si>
  <si>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</si>
  <si>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</si>
  <si>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</si>
  <si>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</si>
  <si>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</si>
  <si>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</si>
  <si>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</si>
  <si>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</si>
  <si>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</si>
  <si>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</si>
  <si>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</si>
  <si>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</si>
  <si>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</si>
  <si>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</si>
  <si>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</si>
  <si>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</si>
  <si>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</si>
  <si>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</si>
  <si>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</si>
  <si>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</si>
  <si>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</si>
  <si>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</si>
  <si>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</si>
  <si>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</si>
  <si>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</si>
  <si>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</si>
  <si>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</si>
  <si>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</si>
  <si>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</si>
  <si>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</si>
  <si>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</si>
  <si>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</si>
  <si>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</si>
  <si>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</si>
  <si>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</si>
  <si>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</si>
  <si>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</si>
  <si>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</si>
  <si>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</si>
  <si>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</si>
  <si>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</si>
  <si>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</si>
  <si>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</si>
  <si>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</si>
  <si>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</si>
  <si>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</si>
  <si>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</si>
  <si>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</si>
  <si>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</si>
  <si>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</si>
  <si>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</si>
  <si>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</si>
  <si>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</si>
  <si>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</si>
  <si>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</si>
  <si>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</si>
  <si>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</si>
  <si>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</si>
  <si>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</si>
  <si>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</si>
  <si>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</si>
  <si>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</si>
  <si>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</si>
  <si>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</si>
  <si>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</si>
  <si>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</si>
  <si>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</si>
  <si>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</si>
  <si>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</si>
  <si>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</si>
  <si>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</si>
  <si>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</si>
  <si>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</si>
  <si>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</si>
  <si>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</si>
  <si>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</si>
  <si>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</si>
  <si>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</si>
  <si>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</si>
  <si>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</si>
  <si>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</si>
  <si>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</si>
  <si>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</si>
  <si>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</si>
  <si>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</si>
  <si>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</si>
  <si>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</si>
  <si>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</si>
  <si>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</si>
  <si>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</si>
  <si>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</si>
  <si>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</si>
  <si>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</si>
  <si>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</si>
  <si>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</si>
  <si>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</si>
  <si>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</si>
  <si>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</si>
  <si>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</si>
  <si>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</si>
  <si>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</si>
  <si>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</si>
  <si>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</si>
  <si>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</si>
  <si>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</si>
  <si>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</si>
  <si>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</si>
  <si>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</si>
  <si>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</si>
  <si>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</si>
  <si>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</si>
  <si>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</si>
  <si>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</si>
  <si>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</si>
  <si>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</si>
  <si>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</si>
  <si>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</si>
  <si>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</si>
  <si>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</si>
  <si>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</si>
  <si>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</si>
  <si>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</si>
  <si>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</si>
  <si>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</si>
  <si>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</si>
  <si>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</si>
  <si>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</si>
  <si>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</si>
  <si>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</si>
  <si>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</si>
  <si>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</si>
  <si>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</si>
  <si>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</si>
  <si>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</si>
  <si>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</si>
  <si>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</si>
  <si>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</si>
  <si>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</si>
  <si>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</si>
  <si>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</si>
  <si>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</si>
  <si>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</si>
  <si>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</si>
  <si>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</si>
  <si>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</si>
  <si>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</si>
  <si>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</si>
  <si>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</si>
  <si>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</si>
  <si>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</si>
  <si>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</si>
  <si>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</si>
  <si>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</si>
  <si>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</si>
  <si>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</si>
  <si>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</si>
  <si>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</si>
  <si>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</si>
  <si>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</si>
  <si>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</si>
  <si>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</si>
  <si>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</si>
  <si>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</si>
  <si>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</si>
  <si>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</si>
  <si>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</si>
  <si>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</si>
  <si>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</si>
  <si>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</si>
  <si>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</si>
  <si>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</si>
  <si>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</si>
  <si>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</si>
  <si>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</si>
  <si>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</si>
  <si>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</si>
  <si>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</si>
  <si>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</si>
  <si>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</si>
  <si>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</si>
  <si>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</si>
  <si>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</si>
  <si>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</si>
  <si>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</si>
  <si>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</si>
  <si>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</si>
  <si>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</si>
  <si>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</si>
  <si>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</si>
  <si>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</si>
  <si>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</si>
  <si>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</si>
  <si>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</si>
  <si>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</si>
  <si>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</si>
  <si>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</si>
  <si>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</si>
  <si>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</si>
  <si>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</si>
  <si>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</si>
  <si>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</si>
  <si>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</si>
  <si>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</si>
  <si>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</si>
  <si>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</si>
  <si>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</si>
  <si>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</si>
  <si>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</si>
  <si>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</si>
  <si>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</si>
  <si>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</si>
  <si>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</si>
  <si>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</si>
  <si>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</si>
  <si>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</si>
  <si>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</si>
  <si>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</si>
  <si>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</si>
  <si>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</si>
  <si>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</si>
  <si>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</si>
  <si>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</si>
  <si>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</si>
  <si>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</si>
  <si>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</si>
  <si>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</si>
  <si>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</si>
  <si>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</si>
  <si>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</si>
  <si>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</si>
  <si>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</si>
  <si>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</si>
  <si>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</si>
  <si>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</si>
  <si>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</si>
  <si>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</si>
  <si>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</si>
  <si>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</si>
  <si>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</si>
  <si>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</si>
  <si>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</si>
  <si>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</si>
  <si>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</si>
  <si>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</si>
  <si>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</si>
  <si>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</si>
  <si>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</si>
  <si>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</si>
  <si>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</si>
  <si>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</si>
  <si>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</si>
  <si>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</si>
  <si>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</si>
  <si>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</si>
  <si>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</si>
  <si>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</si>
  <si>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</si>
  <si>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</si>
  <si>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</si>
  <si>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</si>
  <si>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</si>
  <si>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</si>
  <si>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</si>
  <si>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</si>
  <si>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</si>
  <si>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</si>
  <si>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</si>
  <si>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</si>
  <si>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</si>
  <si>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</si>
  <si>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</si>
  <si>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</si>
  <si>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</si>
  <si>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</si>
  <si>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</si>
  <si>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</si>
  <si>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</si>
  <si>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</si>
  <si>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</si>
  <si>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</si>
  <si>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</si>
  <si>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</si>
  <si>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</si>
  <si>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</si>
  <si>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</si>
  <si>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</si>
  <si>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</si>
  <si>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</si>
  <si>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</si>
  <si>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</si>
  <si>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</si>
  <si>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</si>
  <si>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</si>
  <si>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</si>
  <si>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</si>
  <si>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</si>
  <si>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</si>
  <si>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</si>
  <si>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</si>
  <si>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</si>
  <si>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</si>
  <si>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</si>
  <si>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</si>
  <si>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</si>
  <si>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</si>
  <si>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</si>
  <si>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</si>
  <si>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</si>
  <si>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</si>
  <si>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</si>
  <si>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</si>
  <si>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</si>
  <si>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</si>
  <si>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</si>
  <si>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</si>
  <si>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</si>
  <si>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</si>
  <si>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</si>
  <si>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</si>
  <si>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</si>
  <si>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</si>
  <si>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</si>
  <si>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</si>
  <si>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</si>
  <si>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</si>
  <si>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</si>
  <si>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</si>
  <si>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</si>
  <si>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</si>
  <si>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</si>
  <si>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</si>
  <si>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</si>
  <si>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</si>
  <si>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</si>
  <si>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</si>
  <si>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</si>
  <si>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</si>
  <si>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</si>
  <si>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</si>
  <si>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</si>
  <si>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</si>
  <si>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</si>
  <si>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</si>
  <si>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</si>
  <si>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</si>
  <si>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</si>
  <si>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</si>
  <si>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</si>
  <si>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</si>
  <si>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</si>
  <si>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</si>
  <si>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</si>
  <si>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</si>
  <si>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</si>
  <si>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</si>
  <si>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</si>
  <si>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</si>
  <si>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</si>
  <si>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</si>
  <si>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</si>
  <si>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</si>
  <si>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</si>
  <si>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</si>
  <si>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</si>
  <si>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</si>
  <si>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</si>
  <si>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</si>
  <si>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</si>
  <si>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</si>
  <si>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</si>
  <si>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</si>
  <si>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</si>
  <si>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</si>
  <si>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</si>
  <si>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</si>
  <si>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</si>
  <si>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</si>
  <si>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</si>
  <si>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</si>
  <si>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</si>
  <si>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</si>
  <si>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</si>
  <si>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</si>
  <si>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</si>
  <si>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</si>
  <si>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</si>
  <si>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</si>
  <si>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</si>
  <si>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</si>
  <si>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</si>
  <si>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</si>
  <si>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</si>
  <si>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</si>
  <si>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</si>
  <si>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</si>
  <si>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</si>
  <si>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</si>
  <si>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</si>
  <si>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</si>
  <si>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</si>
  <si>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</si>
  <si>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</si>
  <si>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</si>
  <si>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</si>
  <si>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</si>
  <si>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</si>
  <si>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</si>
  <si>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</si>
  <si>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</si>
  <si>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</si>
  <si>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</si>
  <si>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</si>
  <si>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</si>
  <si>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</si>
  <si>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</si>
  <si>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</si>
  <si>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</si>
  <si>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</si>
  <si>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</si>
  <si>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</si>
  <si>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</si>
  <si>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</si>
  <si>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</si>
  <si>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</si>
  <si>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</si>
  <si>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</si>
  <si>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</si>
  <si>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</si>
  <si>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</si>
  <si>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</si>
  <si>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</si>
  <si>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</si>
  <si>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</si>
  <si>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</si>
  <si>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</si>
  <si>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</si>
  <si>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</si>
  <si>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</si>
  <si>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</si>
  <si>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</si>
  <si>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</si>
  <si>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</si>
  <si>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</si>
  <si>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</si>
  <si>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</si>
  <si>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</si>
  <si>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</si>
  <si>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</si>
  <si>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</si>
  <si>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</si>
  <si>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</si>
  <si>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</si>
  <si>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</si>
  <si>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</si>
  <si>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</si>
  <si>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</si>
  <si>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</si>
  <si>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</si>
  <si>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</si>
  <si>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</si>
  <si>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</si>
  <si>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</si>
  <si>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</si>
  <si>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</si>
  <si>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</si>
  <si>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</si>
  <si>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</si>
  <si>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</si>
  <si>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</si>
  <si>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</si>
  <si>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</si>
  <si>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</si>
  <si>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</si>
  <si>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</si>
  <si>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</si>
  <si>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</si>
  <si>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</si>
  <si>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</si>
  <si>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</si>
  <si>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</si>
  <si>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</si>
  <si>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</si>
  <si>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</si>
  <si>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</si>
  <si>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</si>
  <si>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</si>
  <si>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</si>
  <si>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</si>
  <si>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</si>
  <si>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</si>
  <si>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</si>
  <si>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</si>
  <si>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</si>
  <si>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</si>
  <si>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</si>
  <si>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</si>
  <si>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</si>
  <si>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</si>
  <si>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</si>
  <si>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</si>
  <si>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</si>
  <si>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</si>
  <si>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</si>
  <si>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</si>
  <si>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</si>
  <si>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</si>
  <si>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</si>
  <si>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</si>
  <si>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</si>
  <si>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</si>
  <si>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</si>
  <si>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</si>
  <si>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</si>
  <si>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</si>
  <si>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</si>
  <si>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</si>
  <si>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</si>
  <si>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</si>
  <si>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</si>
  <si>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</si>
  <si>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</si>
  <si>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</si>
  <si>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</si>
  <si>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</si>
  <si>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</si>
  <si>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</si>
  <si>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</si>
  <si>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</si>
  <si>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</si>
  <si>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</si>
  <si>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</si>
  <si>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</si>
  <si>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</si>
  <si>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</si>
  <si>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</si>
  <si>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</si>
  <si>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</si>
  <si>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</si>
  <si>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</si>
  <si>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</si>
  <si>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</si>
  <si>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</si>
  <si>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</si>
  <si>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</si>
  <si>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</si>
  <si>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</si>
  <si>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</si>
  <si>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</si>
  <si>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</si>
  <si>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</si>
  <si>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</si>
  <si>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</si>
  <si>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</si>
  <si>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</si>
  <si>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</si>
  <si>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</si>
  <si>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</si>
  <si>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</si>
  <si>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</si>
  <si>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</si>
  <si>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</si>
  <si>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</si>
  <si>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</si>
  <si>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</si>
  <si>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</si>
  <si>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</si>
  <si>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</si>
  <si>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</si>
  <si>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</si>
  <si>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</si>
  <si>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</si>
  <si>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</si>
  <si>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</si>
  <si>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</si>
  <si>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</si>
  <si>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</si>
  <si>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</si>
  <si>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</si>
  <si>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</si>
  <si>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</si>
  <si>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</si>
  <si>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</si>
  <si>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</si>
  <si>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</si>
  <si>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</si>
  <si>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</si>
  <si>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</si>
  <si>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</si>
  <si>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</si>
  <si>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</si>
  <si>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</si>
  <si>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</si>
  <si>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</si>
  <si>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</si>
  <si>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</si>
  <si>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</si>
  <si>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</si>
  <si>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</si>
  <si>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</si>
  <si>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</si>
  <si>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</si>
  <si>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</si>
  <si>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</si>
  <si>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</si>
  <si>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</si>
  <si>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</si>
  <si>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</si>
  <si>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</si>
  <si>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</si>
  <si>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</si>
  <si>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</si>
  <si>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</si>
  <si>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</si>
  <si>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</si>
  <si>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</si>
  <si>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</si>
  <si>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</si>
  <si>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</si>
  <si>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</si>
  <si>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</si>
  <si>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</si>
  <si>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</si>
  <si>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</si>
  <si>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</si>
  <si>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</si>
  <si>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</si>
  <si>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</si>
  <si>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</si>
  <si>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</si>
  <si>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</si>
  <si>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</si>
  <si>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</si>
  <si>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</si>
  <si>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</si>
  <si>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</si>
  <si>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</si>
  <si>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</si>
  <si>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</si>
  <si>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</si>
  <si>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</si>
  <si>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</si>
  <si>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</si>
  <si>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</si>
  <si>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</si>
  <si>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</si>
  <si>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</si>
  <si>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</si>
  <si>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</si>
  <si>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</si>
  <si>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</si>
  <si>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</si>
  <si>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</si>
  <si>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</si>
  <si>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</si>
  <si>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</si>
  <si>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</si>
  <si>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</si>
  <si>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</si>
  <si>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</si>
  <si>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</si>
  <si>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</si>
  <si>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</si>
  <si>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</si>
  <si>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</si>
  <si>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</si>
  <si>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</si>
  <si>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</si>
  <si>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</si>
  <si>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</si>
  <si>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</si>
  <si>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</si>
  <si>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</si>
  <si>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</si>
  <si>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</si>
  <si>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</si>
  <si>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</si>
  <si>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</si>
  <si>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</si>
  <si>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</si>
  <si>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</si>
  <si>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</si>
  <si>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</si>
  <si>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</si>
  <si>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</si>
  <si>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</si>
  <si>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</si>
  <si>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</si>
  <si>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</si>
  <si>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</si>
  <si>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</si>
  <si>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</si>
  <si>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</si>
  <si>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</si>
  <si>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</si>
  <si>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</si>
  <si>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</si>
  <si>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</si>
  <si>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</si>
  <si>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</si>
  <si>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</si>
  <si>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</si>
  <si>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</si>
  <si>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</si>
  <si>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</si>
  <si>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</si>
  <si>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</si>
  <si>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</si>
  <si>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</si>
  <si>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</si>
  <si>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</si>
  <si>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</si>
  <si>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</si>
  <si>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</si>
  <si>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</si>
  <si>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</si>
  <si>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</si>
  <si>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</si>
  <si>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</si>
  <si>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</si>
  <si>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</si>
  <si>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</si>
  <si>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</si>
  <si>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</si>
  <si>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</si>
  <si>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</si>
  <si>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</si>
  <si>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</si>
  <si>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</si>
  <si>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</si>
  <si>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</si>
  <si>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</si>
  <si>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</si>
  <si>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</si>
  <si>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</si>
  <si>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</si>
  <si>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</si>
  <si>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</si>
  <si>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</si>
  <si>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</si>
  <si>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</si>
  <si>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</si>
  <si>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</si>
  <si>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</si>
  <si>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</si>
  <si>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</si>
  <si>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</si>
  <si>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</si>
  <si>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</si>
  <si>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</si>
  <si>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</si>
  <si>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</si>
  <si>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</si>
  <si>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</si>
  <si>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</si>
  <si>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</si>
  <si>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</si>
  <si>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</si>
  <si>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</si>
  <si>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</si>
  <si>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</si>
  <si>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</si>
  <si>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</si>
  <si>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</si>
  <si>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</si>
  <si>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</si>
  <si>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</si>
  <si>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</si>
  <si>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</si>
  <si>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</si>
  <si>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</si>
  <si>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</si>
  <si>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</si>
  <si>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</si>
  <si>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</si>
  <si>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</si>
  <si>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</si>
  <si>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</si>
  <si>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</si>
  <si>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</si>
  <si>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</si>
  <si>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</si>
  <si>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</si>
  <si>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</si>
  <si>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</si>
  <si>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</si>
  <si>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</si>
  <si>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</si>
  <si>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</si>
  <si>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</si>
  <si>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</si>
  <si>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</si>
  <si>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</si>
  <si>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</si>
  <si>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</si>
  <si>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</si>
  <si>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</si>
  <si>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</si>
  <si>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</si>
  <si>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</si>
  <si>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</si>
  <si>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</si>
  <si>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</si>
  <si>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</si>
  <si>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</si>
  <si>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</si>
  <si>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</si>
  <si>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</si>
  <si>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</si>
  <si>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</si>
  <si>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</si>
  <si>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</si>
  <si>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</si>
  <si>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</si>
  <si>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</si>
  <si>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</si>
  <si>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</si>
  <si>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</si>
  <si>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</si>
  <si>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</si>
  <si>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</si>
  <si>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</si>
  <si>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</si>
  <si>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</si>
  <si>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</si>
  <si>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</si>
  <si>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</si>
  <si>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</si>
  <si>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</si>
  <si>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</si>
  <si>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</si>
  <si>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</si>
  <si>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</si>
  <si>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</si>
  <si>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</si>
  <si>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</si>
  <si>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</si>
  <si>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</si>
  <si>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</si>
  <si>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</si>
  <si>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</si>
  <si>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</si>
  <si>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</si>
  <si>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</si>
  <si>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</si>
  <si>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</si>
  <si>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</si>
  <si>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</si>
  <si>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</si>
  <si>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</si>
  <si>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</si>
  <si>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</si>
  <si>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</si>
  <si>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</si>
  <si>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</si>
  <si>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</si>
  <si>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</si>
  <si>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</si>
  <si>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</si>
  <si>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</si>
  <si>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</si>
  <si>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</si>
  <si>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</si>
  <si>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</si>
  <si>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</si>
  <si>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</si>
  <si>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</si>
  <si>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</si>
  <si>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</si>
  <si>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</si>
  <si>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</si>
  <si>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</si>
  <si>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</si>
  <si>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</si>
  <si>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</si>
  <si>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</si>
  <si>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</si>
  <si>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</si>
  <si>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</si>
  <si>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</si>
  <si>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</si>
  <si>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</si>
  <si>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</si>
  <si>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</si>
  <si>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</si>
  <si>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</si>
  <si>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</si>
  <si>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</si>
  <si>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</si>
  <si>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</si>
  <si>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</si>
  <si>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</si>
  <si>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</si>
  <si>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</si>
  <si>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</si>
  <si>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</si>
  <si>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</si>
  <si>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</si>
  <si>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</si>
  <si>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</si>
  <si>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</si>
  <si>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</si>
  <si>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</si>
  <si>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</si>
  <si>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</si>
  <si>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</si>
  <si>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</si>
  <si>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</si>
  <si>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</si>
  <si>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</si>
  <si>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</si>
  <si>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</si>
  <si>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</si>
  <si>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</si>
  <si>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</si>
  <si>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</si>
  <si>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</si>
  <si>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</si>
  <si>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</si>
  <si>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</si>
  <si>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</si>
  <si>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</si>
  <si>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</si>
  <si>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</si>
  <si>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</si>
  <si>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</si>
  <si>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</si>
  <si>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</si>
  <si>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</si>
  <si>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</si>
  <si>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</si>
  <si>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</si>
  <si>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</si>
  <si>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</si>
  <si>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</si>
  <si>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</si>
  <si>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</si>
  <si>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</si>
  <si>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</si>
  <si>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</si>
  <si>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</si>
  <si>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</si>
  <si>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</si>
  <si>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</si>
  <si>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</si>
  <si>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</si>
  <si>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</si>
  <si>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</si>
  <si>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</si>
  <si>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</si>
  <si>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</si>
  <si>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</si>
  <si>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</si>
  <si>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</si>
  <si>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</si>
  <si>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</si>
  <si>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</si>
  <si>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</si>
  <si>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</si>
  <si>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</si>
  <si>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</si>
  <si>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</si>
  <si>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</si>
  <si>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</si>
  <si>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</si>
  <si>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</si>
  <si>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</si>
  <si>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</si>
  <si>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</si>
  <si>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</si>
  <si>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</si>
  <si>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</si>
  <si>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</si>
  <si>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</si>
  <si>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</si>
  <si>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</si>
  <si>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</si>
  <si>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</si>
  <si>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</si>
  <si>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</si>
  <si>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</si>
  <si>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</si>
  <si>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</si>
  <si>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</si>
  <si>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</si>
  <si>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</si>
  <si>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</si>
  <si>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</si>
  <si>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</si>
  <si>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</si>
  <si>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</si>
  <si>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</si>
  <si>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</si>
  <si>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</si>
  <si>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</si>
  <si>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</si>
  <si>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</si>
  <si>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</si>
  <si>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</si>
  <si>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</si>
  <si>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</si>
  <si>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</si>
  <si>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</si>
  <si>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</si>
  <si>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</si>
  <si>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</si>
  <si>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</si>
  <si>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</si>
  <si>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</si>
  <si>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</si>
  <si>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</si>
  <si>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</si>
  <si>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</si>
  <si>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</si>
  <si>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</si>
  <si>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</si>
  <si>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</si>
  <si>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</si>
  <si>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</si>
  <si>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</si>
  <si>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</si>
  <si>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</si>
  <si>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</si>
  <si>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</si>
  <si>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</si>
  <si>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</si>
  <si>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</si>
  <si>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</si>
  <si>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</si>
  <si>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</si>
  <si>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</si>
  <si>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</si>
  <si>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</si>
  <si>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</si>
  <si>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</si>
  <si>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</si>
  <si>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</si>
  <si>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</si>
  <si>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</si>
  <si>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</si>
  <si>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</si>
  <si>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</si>
  <si>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</si>
  <si>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</si>
  <si>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</si>
  <si>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</si>
  <si>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</si>
  <si>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</si>
  <si>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</si>
  <si>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</si>
  <si>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</si>
  <si>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</si>
  <si>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</si>
  <si>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</si>
  <si>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</si>
  <si>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</si>
  <si>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</si>
  <si>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</si>
  <si>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</si>
  <si>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</si>
  <si>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</si>
  <si>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</si>
  <si>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</si>
  <si>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</si>
  <si>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</si>
  <si>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</si>
  <si>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</si>
  <si>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</si>
  <si>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</si>
  <si>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</si>
  <si>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</si>
  <si>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</si>
  <si>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</si>
  <si>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</si>
  <si>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</si>
  <si>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</si>
  <si>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</si>
  <si>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</si>
  <si>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</si>
  <si>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</si>
  <si>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</si>
  <si>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</si>
  <si>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</si>
  <si>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</si>
  <si>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</si>
  <si>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</si>
  <si>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</si>
  <si>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</si>
  <si>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</si>
  <si>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</si>
  <si>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</si>
  <si>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</si>
  <si>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</si>
  <si>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</si>
  <si>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</si>
  <si>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</si>
  <si>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</si>
  <si>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</si>
  <si>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</si>
  <si>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</si>
  <si>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</si>
  <si>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</si>
  <si>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</si>
  <si>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</si>
  <si>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</si>
  <si>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</si>
  <si>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</si>
  <si>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</si>
  <si>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</si>
  <si>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</si>
  <si>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</si>
  <si>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</si>
  <si>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</si>
  <si>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</si>
  <si>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</si>
  <si>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</si>
  <si>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</si>
  <si>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</si>
  <si>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</si>
  <si>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</si>
  <si>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</si>
  <si>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</si>
  <si>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</si>
  <si>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</si>
  <si>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</si>
  <si>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</si>
  <si>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</si>
  <si>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</si>
  <si>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</si>
  <si>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</si>
  <si>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</si>
  <si>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</si>
  <si>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</si>
  <si>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</si>
  <si>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</si>
  <si>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</si>
  <si>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</si>
  <si>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</si>
  <si>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</si>
  <si>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</si>
  <si>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</si>
  <si>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</si>
  <si>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</si>
  <si>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</si>
  <si>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</si>
  <si>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</si>
  <si>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</si>
  <si>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</si>
  <si>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</si>
  <si>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</si>
  <si>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</si>
  <si>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</si>
  <si>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</si>
  <si>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</si>
  <si>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</si>
  <si>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</si>
  <si>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</si>
  <si>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</si>
  <si>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</si>
  <si>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</si>
  <si>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</si>
  <si>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</si>
  <si>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</si>
  <si>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</si>
  <si>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</si>
  <si>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</si>
  <si>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</si>
  <si>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</si>
  <si>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</si>
  <si>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</si>
  <si>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</si>
  <si>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</si>
  <si>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</si>
  <si>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</si>
  <si>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</si>
  <si>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</si>
  <si>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</si>
  <si>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</si>
  <si>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</si>
  <si>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</si>
  <si>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</si>
  <si>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</si>
  <si>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</si>
  <si>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</si>
  <si>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</si>
  <si>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</si>
  <si>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</si>
  <si>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</si>
  <si>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</si>
  <si>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</si>
  <si>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</si>
  <si>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</si>
  <si>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</si>
  <si>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</si>
  <si>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</si>
  <si>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</si>
  <si>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</si>
  <si>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</si>
  <si>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</si>
  <si>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</si>
  <si>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</si>
  <si>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</si>
  <si>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</si>
  <si>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</si>
  <si>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</si>
  <si>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</si>
  <si>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</si>
  <si>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</si>
  <si>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</si>
  <si>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</si>
  <si>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</si>
  <si>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</si>
  <si>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</si>
  <si>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</si>
  <si>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</si>
  <si>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</si>
  <si>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</si>
  <si>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</si>
  <si>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</si>
  <si>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</si>
  <si>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</si>
  <si>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</si>
  <si>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</si>
  <si>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</si>
  <si>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</si>
  <si>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</si>
  <si>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</si>
  <si>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</si>
  <si>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</si>
  <si>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</si>
  <si>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</si>
  <si>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</si>
  <si>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</si>
  <si>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</si>
  <si>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</si>
  <si>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</si>
  <si>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</si>
  <si>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</si>
  <si>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</si>
  <si>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</si>
  <si>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</si>
  <si>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</si>
  <si>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</si>
  <si>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</si>
  <si>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</si>
  <si>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</si>
  <si>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</si>
  <si>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</si>
  <si>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</si>
  <si>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</si>
  <si>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</si>
  <si>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</si>
  <si>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</si>
  <si>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</si>
  <si>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</si>
  <si>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</si>
  <si>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</si>
  <si>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</si>
  <si>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</si>
  <si>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</si>
  <si>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</si>
  <si>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</si>
  <si>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</si>
  <si>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</si>
  <si>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</si>
  <si>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</si>
  <si>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</si>
  <si>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</si>
  <si>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</si>
  <si>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</si>
  <si>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</si>
  <si>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</si>
  <si>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</si>
  <si>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</si>
  <si>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</si>
  <si>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</si>
  <si>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</si>
  <si>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</si>
  <si>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</si>
  <si>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</si>
  <si>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</si>
  <si>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</si>
  <si>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</si>
  <si>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</si>
  <si>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</si>
  <si>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</si>
  <si>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</si>
  <si>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</si>
  <si>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</si>
  <si>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</si>
  <si>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</si>
  <si>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</si>
  <si>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</si>
  <si>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</si>
  <si>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</si>
  <si>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</si>
  <si>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</si>
  <si>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</si>
  <si>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</si>
  <si>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</si>
  <si>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</si>
  <si>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</si>
  <si>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</si>
  <si>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</si>
  <si>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</si>
  <si>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</si>
  <si>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</si>
  <si>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</si>
  <si>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</si>
  <si>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</si>
  <si>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</si>
  <si>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</si>
  <si>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</si>
  <si>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</si>
  <si>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</si>
  <si>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</si>
  <si>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</si>
  <si>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</si>
  <si>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</si>
  <si>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</si>
  <si>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</si>
  <si>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</si>
  <si>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</si>
  <si>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</si>
  <si>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</si>
  <si>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</si>
  <si>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</si>
  <si>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</si>
  <si>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</si>
  <si>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</si>
  <si>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</si>
  <si>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</si>
  <si>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</si>
  <si>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</si>
  <si>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</si>
  <si>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</si>
  <si>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</si>
  <si>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</si>
  <si>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</si>
  <si>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</si>
  <si>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</si>
  <si>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</si>
  <si>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</si>
  <si>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</si>
  <si>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</si>
  <si>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</si>
  <si>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</si>
  <si>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</si>
  <si>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</si>
  <si>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</si>
  <si>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</si>
  <si>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</si>
  <si>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</si>
  <si>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</si>
  <si>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</si>
  <si>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</si>
  <si>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</si>
  <si>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</si>
  <si>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</si>
  <si>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</si>
  <si>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</si>
  <si>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</si>
  <si>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</si>
  <si>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</si>
  <si>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</si>
  <si>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</si>
  <si>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</si>
  <si>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</si>
  <si>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</si>
  <si>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</si>
  <si>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</si>
  <si>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</si>
  <si>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</si>
  <si>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</si>
  <si>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</si>
  <si>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</si>
  <si>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</si>
  <si>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</si>
  <si>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</si>
  <si>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</si>
  <si>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</si>
  <si>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</si>
  <si>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</si>
  <si>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</si>
  <si>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</si>
  <si>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</si>
  <si>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</si>
  <si>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</si>
  <si>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</si>
  <si>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</si>
  <si>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</si>
  <si>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</si>
  <si>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</si>
  <si>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</si>
  <si>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</si>
  <si>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</si>
  <si>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</si>
  <si>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</si>
  <si>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</si>
  <si>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</si>
  <si>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</si>
  <si>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</si>
  <si>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</si>
  <si>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</si>
  <si>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</si>
  <si>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</si>
  <si>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</si>
  <si>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</si>
  <si>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</si>
  <si>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</si>
  <si>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</si>
  <si>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</si>
  <si>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</si>
  <si>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</si>
  <si>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</si>
  <si>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</si>
  <si>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</si>
  <si>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</si>
  <si>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</si>
  <si>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</si>
  <si>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</si>
  <si>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</si>
  <si>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</si>
  <si>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</si>
  <si>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</si>
  <si>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</si>
  <si>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</si>
  <si>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</si>
  <si>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</si>
  <si>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</si>
  <si>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</si>
  <si>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</si>
  <si>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</si>
  <si>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</si>
  <si>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</si>
  <si>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</si>
  <si>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</si>
  <si>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</si>
  <si>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</si>
  <si>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</si>
  <si>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</si>
  <si>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</si>
  <si>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</si>
  <si>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</si>
  <si>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</si>
  <si>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</si>
  <si>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</si>
  <si>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</si>
  <si>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</si>
  <si>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</si>
  <si>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</si>
  <si>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</si>
  <si>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</si>
  <si>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</si>
  <si>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</si>
  <si>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</si>
  <si>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</si>
  <si>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</si>
  <si>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</si>
  <si>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</si>
  <si>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</si>
  <si>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</si>
  <si>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</si>
  <si>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</si>
  <si>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</si>
  <si>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</si>
  <si>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</si>
  <si>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</si>
  <si>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</si>
  <si>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</si>
  <si>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</si>
  <si>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</si>
  <si>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</si>
  <si>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</si>
  <si>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</si>
  <si>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</si>
  <si>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</si>
  <si>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</si>
  <si>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</si>
  <si>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</si>
  <si>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</si>
  <si>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</si>
  <si>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</si>
  <si>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</si>
  <si>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</si>
  <si>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</si>
  <si>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</si>
  <si>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</si>
  <si>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</si>
  <si>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</si>
  <si>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</si>
  <si>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</si>
  <si>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</si>
  <si>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</si>
  <si>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</si>
  <si>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</si>
  <si>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</si>
  <si>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</si>
  <si>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</si>
  <si>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</si>
  <si>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</si>
  <si>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</si>
  <si>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</si>
  <si>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</si>
  <si>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</si>
  <si>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</si>
  <si>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</si>
  <si>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</si>
  <si>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</si>
  <si>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</si>
  <si>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</si>
  <si>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</si>
  <si>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</si>
  <si>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</si>
  <si>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</si>
  <si>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</si>
  <si>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</si>
  <si>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</si>
  <si>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</si>
  <si>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</si>
  <si>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</si>
  <si>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</si>
  <si>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</si>
  <si>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</si>
  <si>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</si>
  <si>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</si>
  <si>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</si>
  <si>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</si>
  <si>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</si>
  <si>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</si>
  <si>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</si>
  <si>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</si>
  <si>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</si>
  <si>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</si>
  <si>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</si>
  <si>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</si>
  <si>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</si>
  <si>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</si>
  <si>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</si>
  <si>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</si>
  <si>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</si>
  <si>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</si>
  <si>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</si>
  <si>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</si>
  <si>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</si>
  <si>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</si>
  <si>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</si>
  <si>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</si>
  <si>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</si>
  <si>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</si>
  <si>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</si>
  <si>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</si>
  <si>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</si>
  <si>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</si>
  <si>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</si>
  <si>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</si>
  <si>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</si>
  <si>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</si>
  <si>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</si>
  <si>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</si>
  <si>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</si>
  <si>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</si>
  <si>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</si>
  <si>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</si>
  <si>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</si>
  <si>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</si>
  <si>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</si>
  <si>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</si>
  <si>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</si>
  <si>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</si>
  <si>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</si>
  <si>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</si>
  <si>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</si>
  <si>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</si>
  <si>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</si>
  <si>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</si>
  <si>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</si>
  <si>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</si>
  <si>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</si>
  <si>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</si>
  <si>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</si>
  <si>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</si>
  <si>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</si>
  <si>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</si>
  <si>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</si>
  <si>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</si>
  <si>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</si>
  <si>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</si>
  <si>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</si>
  <si>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</si>
  <si>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</si>
  <si>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</si>
  <si>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</si>
  <si>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</si>
  <si>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</si>
  <si>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</si>
  <si>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</si>
  <si>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</si>
  <si>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</si>
  <si>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</si>
  <si>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</si>
  <si>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</si>
  <si>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</si>
  <si>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</si>
  <si>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</si>
  <si>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</si>
  <si>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</si>
  <si>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</si>
  <si>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</si>
  <si>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</si>
  <si>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</si>
  <si>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</si>
  <si>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</si>
  <si>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</si>
  <si>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</si>
  <si>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</si>
  <si>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</si>
  <si>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</si>
  <si>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</si>
  <si>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</si>
  <si>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</si>
  <si>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</si>
  <si>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</si>
  <si>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</si>
  <si>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</si>
  <si>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</si>
  <si>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</si>
  <si>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</si>
  <si>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</si>
  <si>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</si>
  <si>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</si>
  <si>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</si>
  <si>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</si>
  <si>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</si>
  <si>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</si>
  <si>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</si>
  <si>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</si>
  <si>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</si>
  <si>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</si>
  <si>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</si>
  <si>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</si>
  <si>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</si>
  <si>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</si>
  <si>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</si>
  <si>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</si>
  <si>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</si>
  <si>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</si>
  <si>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</si>
  <si>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</si>
  <si>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</si>
  <si>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</si>
  <si>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</si>
  <si>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</si>
  <si>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</si>
  <si>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</si>
  <si>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</si>
  <si>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</si>
  <si>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</si>
  <si>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</si>
  <si>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</si>
  <si>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</si>
  <si>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</si>
  <si>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</si>
  <si>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</si>
  <si>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</si>
  <si>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</si>
  <si>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</si>
  <si>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</si>
  <si>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</si>
  <si>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</si>
  <si>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</si>
  <si>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</si>
  <si>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</si>
  <si>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</si>
  <si>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</si>
  <si>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</si>
  <si>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</si>
  <si>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</si>
  <si>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</si>
  <si>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</si>
  <si>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</si>
  <si>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</si>
  <si>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</si>
  <si>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</si>
  <si>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</si>
  <si>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</si>
  <si>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</si>
  <si>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</si>
  <si>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</si>
  <si>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</si>
  <si>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</si>
  <si>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</si>
  <si>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</si>
  <si>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</si>
  <si>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</si>
  <si>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</si>
  <si>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</si>
  <si>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</si>
  <si>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</si>
  <si>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</si>
  <si>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</si>
  <si>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</si>
  <si>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</si>
  <si>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</si>
  <si>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</si>
  <si>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</si>
  <si>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</si>
  <si>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</si>
  <si>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</si>
  <si>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</si>
  <si>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</si>
  <si>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</si>
  <si>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</si>
  <si>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</si>
  <si>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</si>
  <si>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</si>
  <si>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</si>
  <si>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</si>
  <si>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</si>
  <si>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</si>
  <si>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</si>
  <si>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</si>
  <si>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</si>
  <si>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</si>
  <si>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</si>
  <si>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</si>
  <si>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</si>
  <si>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</si>
  <si>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</si>
  <si>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</si>
  <si>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</si>
  <si>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</si>
  <si>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</si>
  <si>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</si>
  <si>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</si>
  <si>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</si>
  <si>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</si>
  <si>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</si>
  <si>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</si>
  <si>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</si>
  <si>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</si>
  <si>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</si>
  <si>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</si>
  <si>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</si>
  <si>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</si>
  <si>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</si>
  <si>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</si>
  <si>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</si>
  <si>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</si>
  <si>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</si>
  <si>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</si>
  <si>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</si>
  <si>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</si>
  <si>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</si>
  <si>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</si>
  <si>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</si>
  <si>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</si>
  <si>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</si>
  <si>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</si>
  <si>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</si>
  <si>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</si>
  <si>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</si>
  <si>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</si>
  <si>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</si>
  <si>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</si>
  <si>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</si>
  <si>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</si>
  <si>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</si>
  <si>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</si>
  <si>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</si>
  <si>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</si>
  <si>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</si>
  <si>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</si>
  <si>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</si>
  <si>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</si>
  <si>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</si>
  <si>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</si>
  <si>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</si>
  <si>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</si>
  <si>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</si>
  <si>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</si>
  <si>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</si>
  <si>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</si>
  <si>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</si>
  <si>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</si>
  <si>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</si>
  <si>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</si>
  <si>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</si>
  <si>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</si>
  <si>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</si>
  <si>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</si>
  <si>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</si>
  <si>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</si>
  <si>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</si>
  <si>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</si>
  <si>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</si>
  <si>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</si>
  <si>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</si>
  <si>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</si>
  <si>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</si>
  <si>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</si>
  <si>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</si>
  <si>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</si>
  <si>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</si>
  <si>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</si>
  <si>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</si>
  <si>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</si>
  <si>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</si>
  <si>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</si>
  <si>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</si>
  <si>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</si>
  <si>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</si>
  <si>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</si>
  <si>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</si>
  <si>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</si>
  <si>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</si>
  <si>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</si>
  <si>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</si>
  <si>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</si>
  <si>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</si>
  <si>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</si>
  <si>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</si>
  <si>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</si>
  <si>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</si>
  <si>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</si>
  <si>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</si>
  <si>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</si>
  <si>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</si>
  <si>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</si>
  <si>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</si>
  <si>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</si>
  <si>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</si>
  <si>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</si>
  <si>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</si>
  <si>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</si>
  <si>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</si>
  <si>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</si>
  <si>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</si>
  <si>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</si>
  <si>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</si>
  <si>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</si>
  <si>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</si>
  <si>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</si>
  <si>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</si>
  <si>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</si>
  <si>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</si>
  <si>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</si>
  <si>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</si>
  <si>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</si>
  <si>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</si>
  <si>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</si>
  <si>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</si>
  <si>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</si>
  <si>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</si>
  <si>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</si>
  <si>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</si>
  <si>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</si>
  <si>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</si>
  <si>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</si>
  <si>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</si>
  <si>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</si>
  <si>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</si>
  <si>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</si>
  <si>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</si>
  <si>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</si>
  <si>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</si>
  <si>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</si>
  <si>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</si>
  <si>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</si>
  <si>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</si>
  <si>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</si>
  <si>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</si>
  <si>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</si>
  <si>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</si>
  <si>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</si>
  <si>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</si>
  <si>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</si>
  <si>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</si>
  <si>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</si>
  <si>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</si>
  <si>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</si>
  <si>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</si>
  <si>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</si>
  <si>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</si>
  <si>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</si>
  <si>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</si>
  <si>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</si>
  <si>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</si>
  <si>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</si>
  <si>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</si>
  <si>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</si>
  <si>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</si>
  <si>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</si>
  <si>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</si>
  <si>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</si>
  <si>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</si>
  <si>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</si>
  <si>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</si>
  <si>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</si>
  <si>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</si>
  <si>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</si>
  <si>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</si>
  <si>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</si>
  <si>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</si>
  <si>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</si>
  <si>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</si>
  <si>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</si>
  <si>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</si>
  <si>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</si>
  <si>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</si>
  <si>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</si>
  <si>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</si>
  <si>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</si>
  <si>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</si>
  <si>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</si>
  <si>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</si>
  <si>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</si>
  <si>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</si>
  <si>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</si>
  <si>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</si>
  <si>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</si>
  <si>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</si>
  <si>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</si>
  <si>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</si>
  <si>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</si>
  <si>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</si>
  <si>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</si>
  <si>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</si>
  <si>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</si>
  <si>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</si>
  <si>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</si>
  <si>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</si>
  <si>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</si>
  <si>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</si>
  <si>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</si>
  <si>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</si>
  <si>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</si>
  <si>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</si>
  <si>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</si>
  <si>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</si>
  <si>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</si>
  <si>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</si>
  <si>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</si>
  <si>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</si>
  <si>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</si>
  <si>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</si>
  <si>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</si>
  <si>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</si>
  <si>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</si>
  <si>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</si>
  <si>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</si>
  <si>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</si>
  <si>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</si>
  <si>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</si>
  <si>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</si>
  <si>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</si>
  <si>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</si>
  <si>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</si>
  <si>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</si>
  <si>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</si>
  <si>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</si>
  <si>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</si>
  <si>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</si>
  <si>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</si>
  <si>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</si>
  <si>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</si>
  <si>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</si>
  <si>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</si>
  <si>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</si>
  <si>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</si>
  <si>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</si>
  <si>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</si>
  <si>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</si>
  <si>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</si>
  <si>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</si>
  <si>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</si>
  <si>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</si>
  <si>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</si>
  <si>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</si>
  <si>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</si>
  <si>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</si>
  <si>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</si>
  <si>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</si>
  <si>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</si>
  <si>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</si>
  <si>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</si>
  <si>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</si>
  <si>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</si>
  <si>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</si>
  <si>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</si>
  <si>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</si>
  <si>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</si>
  <si>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</si>
  <si>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</si>
  <si>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</si>
  <si>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</si>
  <si>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</si>
  <si>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</si>
  <si>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</si>
  <si>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</si>
  <si>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</si>
  <si>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</si>
  <si>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</si>
  <si>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</si>
  <si>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</si>
  <si>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</si>
  <si>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</si>
  <si>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</si>
  <si>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</si>
  <si>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</si>
  <si>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</si>
  <si>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</si>
  <si>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</si>
  <si>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</si>
  <si>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</si>
  <si>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</si>
  <si>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</si>
  <si>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</si>
  <si>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</si>
  <si>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</si>
  <si>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</si>
  <si>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</si>
  <si>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</si>
  <si>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</si>
  <si>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</si>
  <si>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</si>
  <si>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</si>
  <si>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</si>
  <si>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</si>
  <si>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</si>
  <si>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</si>
  <si>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</si>
  <si>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</si>
  <si>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</si>
  <si>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</si>
  <si>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</si>
  <si>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</si>
  <si>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</si>
  <si>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</si>
  <si>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</si>
  <si>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</si>
  <si>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</si>
  <si>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</si>
  <si>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</si>
  <si>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</si>
  <si>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</si>
  <si>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</si>
  <si>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</si>
  <si>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</si>
  <si>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</si>
  <si>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</si>
  <si>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</si>
  <si>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</si>
  <si>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</si>
  <si>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</si>
  <si>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</si>
  <si>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</si>
  <si>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</si>
  <si>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</si>
  <si>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</si>
  <si>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</si>
  <si>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</si>
  <si>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</si>
  <si>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</si>
  <si>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</si>
  <si>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</si>
  <si>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</si>
  <si>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</si>
  <si>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</si>
  <si>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</si>
  <si>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</si>
  <si>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</si>
  <si>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</si>
  <si>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</si>
  <si>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</si>
  <si>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</si>
  <si>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</si>
  <si>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</si>
  <si>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</si>
  <si>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</si>
  <si>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</si>
  <si>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</si>
  <si>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</si>
  <si>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</si>
  <si>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</si>
  <si>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</si>
  <si>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</si>
  <si>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</si>
  <si>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</si>
  <si>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</si>
  <si>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</si>
  <si>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</si>
  <si>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</si>
  <si>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</si>
  <si>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</si>
  <si>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</si>
  <si>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</si>
  <si>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</si>
  <si>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</si>
  <si>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</si>
  <si>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</si>
  <si>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</si>
  <si>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</si>
  <si>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</si>
  <si>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</si>
  <si>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</si>
  <si>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</si>
  <si>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</si>
  <si>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</si>
  <si>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</si>
  <si>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</si>
  <si>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</si>
  <si>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</si>
  <si>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</si>
  <si>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</si>
  <si>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</si>
  <si>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</si>
  <si>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</si>
  <si>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</si>
  <si>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</si>
  <si>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</si>
  <si>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</si>
  <si>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</si>
  <si>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</si>
  <si>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</si>
  <si>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</si>
  <si>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</si>
  <si>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</si>
  <si>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</si>
  <si>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</si>
  <si>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</si>
  <si>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</si>
  <si>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</si>
  <si>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</si>
  <si>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</si>
  <si>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</si>
  <si>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</si>
  <si>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</si>
  <si>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</si>
  <si>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</si>
  <si>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</si>
  <si>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</si>
  <si>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</si>
  <si>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</si>
  <si>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</si>
  <si>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</si>
  <si>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</si>
  <si>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</si>
  <si>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</si>
  <si>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</si>
  <si>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</si>
  <si>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</si>
  <si>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</si>
  <si>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</si>
  <si>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</si>
  <si>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</si>
  <si>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</si>
  <si>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</si>
  <si>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</si>
  <si>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</si>
  <si>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</si>
  <si>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</si>
  <si>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</si>
  <si>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</si>
  <si>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</si>
  <si>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</si>
  <si>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</si>
  <si>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</si>
  <si>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</si>
  <si>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</si>
  <si>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</si>
  <si>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</si>
  <si>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</si>
  <si>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</si>
  <si>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</si>
  <si>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</si>
  <si>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</si>
  <si>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</si>
  <si>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</si>
  <si>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</si>
  <si>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</si>
  <si>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</si>
  <si>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</si>
  <si>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</si>
  <si>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</si>
  <si>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</si>
  <si>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</si>
  <si>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</si>
  <si>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</si>
  <si>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</si>
  <si>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</si>
  <si>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</si>
  <si>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</si>
  <si>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</si>
  <si>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</si>
  <si>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</si>
  <si>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</si>
  <si>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</si>
  <si>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</si>
  <si>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</si>
  <si>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</si>
  <si>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</si>
  <si>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</si>
  <si>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</si>
  <si>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</si>
  <si>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</si>
  <si>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</si>
  <si>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</si>
  <si>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</si>
  <si>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</si>
  <si>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</si>
  <si>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</si>
  <si>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</si>
  <si>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</si>
  <si>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</si>
  <si>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</si>
  <si>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</si>
  <si>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</si>
  <si>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</si>
  <si>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</si>
  <si>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</si>
  <si>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</si>
  <si>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</si>
  <si>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</si>
  <si>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</si>
  <si>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</si>
  <si>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</si>
  <si>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</si>
  <si>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</si>
  <si>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</si>
  <si>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</si>
  <si>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</si>
  <si>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</si>
  <si>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</si>
  <si>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</si>
  <si>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</si>
  <si>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</si>
  <si>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</si>
  <si>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</si>
  <si>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</si>
  <si>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</si>
  <si>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</si>
  <si>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</si>
  <si>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</si>
  <si>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</si>
  <si>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</si>
  <si>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</si>
  <si>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</si>
  <si>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</si>
  <si>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</si>
  <si>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</si>
  <si>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</si>
  <si>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</si>
  <si>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</si>
  <si>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</si>
  <si>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</si>
  <si>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</si>
  <si>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</si>
  <si>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</si>
  <si>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</si>
  <si>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</si>
  <si>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</si>
  <si>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</si>
  <si>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</si>
  <si>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</si>
  <si>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</si>
  <si>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</si>
  <si>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</si>
  <si>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</si>
  <si>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</si>
  <si>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</si>
  <si>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</si>
  <si>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</si>
  <si>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</si>
  <si>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</si>
  <si>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</si>
  <si>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</si>
  <si>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</si>
  <si>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</si>
  <si>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</si>
  <si>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</si>
  <si>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</si>
  <si>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</si>
  <si>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</si>
  <si>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</si>
  <si>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</si>
  <si>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</si>
  <si>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</si>
  <si>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</si>
  <si>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</si>
  <si>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</si>
  <si>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</si>
  <si>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</si>
  <si>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</si>
  <si>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</si>
  <si>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</si>
  <si>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</si>
  <si>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</si>
  <si>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</si>
  <si>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</si>
  <si>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</si>
  <si>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</si>
  <si>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</si>
  <si>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</si>
  <si>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</si>
  <si>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</si>
  <si>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</si>
  <si>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</si>
  <si>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</si>
  <si>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</si>
  <si>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</si>
  <si>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</si>
  <si>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</si>
  <si>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</si>
  <si>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</si>
  <si>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</si>
  <si>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</si>
  <si>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</si>
  <si>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</si>
  <si>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</si>
  <si>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</si>
  <si>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</si>
  <si>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</si>
  <si>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</si>
  <si>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</si>
  <si>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</si>
  <si>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</si>
  <si>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</si>
  <si>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</si>
  <si>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</si>
  <si>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</si>
  <si>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</si>
  <si>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</si>
  <si>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</si>
  <si>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</si>
  <si>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</si>
  <si>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</si>
  <si>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</si>
  <si>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</si>
  <si>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</si>
  <si>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</si>
  <si>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</si>
  <si>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</si>
  <si>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</si>
  <si>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</si>
  <si>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</si>
  <si>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</si>
  <si>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</si>
  <si>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</si>
  <si>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</si>
  <si>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</si>
  <si>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</si>
  <si>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</si>
  <si>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</si>
  <si>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</si>
  <si>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</si>
  <si>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</si>
  <si>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</si>
  <si>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</si>
  <si>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</si>
  <si>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</si>
  <si>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</si>
  <si>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</si>
  <si>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</si>
  <si>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</si>
  <si>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</si>
  <si>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</si>
  <si>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</si>
  <si>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</si>
  <si>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</si>
  <si>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</si>
  <si>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</si>
  <si>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</si>
  <si>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</si>
  <si>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</si>
  <si>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</si>
  <si>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</si>
  <si>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</si>
  <si>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</si>
  <si>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</si>
  <si>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</si>
  <si>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</si>
  <si>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</si>
  <si>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</si>
  <si>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</si>
  <si>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</si>
  <si>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</si>
  <si>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</si>
  <si>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</si>
  <si>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</si>
  <si>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</si>
  <si>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</si>
  <si>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</si>
  <si>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</si>
  <si>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</si>
  <si>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</si>
  <si>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</si>
  <si>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</si>
  <si>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</si>
  <si>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</si>
  <si>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</si>
  <si>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</si>
  <si>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</si>
  <si>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</si>
  <si>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</si>
  <si>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</si>
  <si>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</si>
  <si>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</si>
  <si>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</si>
  <si>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</si>
  <si>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</si>
  <si>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</si>
  <si>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</si>
  <si>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</si>
  <si>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</si>
  <si>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</si>
  <si>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</si>
  <si>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</si>
  <si>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</si>
  <si>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</si>
  <si>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</si>
  <si>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</si>
  <si>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</si>
  <si>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</si>
  <si>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</si>
  <si>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</si>
  <si>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</si>
  <si>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</si>
  <si>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</si>
  <si>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</si>
  <si>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</si>
  <si>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</si>
  <si>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</si>
  <si>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</si>
  <si>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</si>
  <si>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</si>
  <si>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</si>
  <si>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</si>
  <si>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</si>
  <si>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</si>
  <si>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</si>
  <si>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</si>
  <si>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</si>
  <si>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</si>
  <si>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</si>
  <si>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</si>
  <si>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</si>
  <si>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</si>
  <si>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</si>
  <si>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</si>
  <si>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</si>
  <si>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</si>
  <si>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</si>
  <si>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</si>
  <si>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</si>
  <si>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</si>
  <si>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</si>
  <si>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</si>
  <si>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</si>
  <si>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</si>
  <si>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</si>
  <si>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</si>
  <si>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</si>
  <si>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</si>
  <si>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</si>
  <si>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</si>
  <si>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</si>
  <si>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</si>
  <si>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</si>
  <si>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</si>
  <si>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</si>
  <si>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</si>
  <si>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</si>
  <si>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</si>
  <si>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</si>
  <si>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</si>
  <si>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</si>
  <si>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</si>
  <si>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</si>
  <si>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</si>
  <si>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</si>
  <si>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</si>
  <si>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</si>
  <si>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</si>
  <si>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</si>
  <si>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</si>
  <si>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</si>
  <si>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</si>
  <si>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</si>
  <si>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</si>
  <si>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</si>
  <si>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</si>
  <si>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</si>
  <si>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</si>
  <si>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</si>
  <si>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</si>
  <si>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</si>
  <si>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</si>
  <si>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</si>
  <si>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</si>
  <si>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</si>
  <si>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</si>
  <si>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</si>
  <si>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</si>
  <si>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</si>
  <si>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</si>
  <si>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</si>
  <si>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</si>
  <si>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</si>
  <si>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</si>
  <si>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</si>
  <si>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</si>
  <si>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</si>
  <si>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</si>
  <si>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</si>
  <si>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</si>
  <si>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</si>
  <si>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</si>
  <si>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</si>
  <si>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</si>
  <si>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</si>
  <si>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</si>
  <si>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</si>
  <si>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</si>
  <si>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</si>
  <si>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</si>
  <si>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</si>
  <si>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</si>
  <si>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</si>
  <si>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</si>
  <si>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</si>
  <si>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</si>
  <si>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</si>
  <si>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</si>
  <si>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</si>
  <si>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</si>
  <si>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</si>
  <si>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</si>
  <si>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</si>
  <si>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</si>
  <si>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</si>
  <si>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</si>
  <si>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</si>
  <si>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</si>
  <si>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</si>
  <si>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</si>
  <si>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</si>
  <si>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</si>
  <si>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</si>
  <si>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</si>
  <si>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</si>
  <si>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</si>
  <si>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</si>
  <si>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</si>
  <si>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</si>
  <si>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</si>
  <si>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</si>
  <si>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</si>
  <si>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</si>
  <si>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</si>
  <si>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</si>
  <si>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</si>
  <si>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</si>
  <si>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</si>
  <si>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</si>
  <si>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</si>
  <si>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</si>
  <si>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</si>
  <si>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</si>
  <si>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</si>
  <si>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</si>
  <si>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</si>
  <si>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</si>
  <si>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</si>
  <si>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</si>
  <si>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</si>
  <si>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</si>
  <si>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</si>
  <si>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</si>
  <si>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</si>
  <si>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</si>
  <si>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</si>
  <si>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</si>
  <si>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</si>
  <si>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</si>
  <si>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</si>
  <si>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</si>
  <si>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</si>
  <si>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</si>
  <si>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</si>
  <si>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</si>
  <si>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</si>
  <si>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</si>
  <si>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</si>
  <si>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</si>
  <si>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</si>
  <si>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</si>
  <si>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</si>
  <si>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</si>
  <si>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</si>
  <si>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</si>
  <si>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</si>
  <si>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</si>
  <si>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</si>
  <si>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</si>
  <si>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</si>
  <si>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</si>
  <si>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</si>
  <si>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</si>
  <si>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</si>
  <si>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</si>
  <si>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</si>
  <si>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</si>
  <si>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</si>
  <si>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</si>
  <si>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</si>
  <si>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</si>
  <si>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</si>
  <si>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</si>
  <si>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</si>
  <si>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</si>
  <si>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</si>
  <si>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</si>
  <si>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</si>
  <si>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</si>
  <si>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</si>
  <si>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</si>
  <si>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</si>
  <si>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</si>
  <si>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</si>
  <si>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</si>
  <si>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</si>
  <si>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</si>
  <si>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</si>
  <si>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</si>
  <si>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</si>
  <si>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</si>
  <si>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</si>
  <si>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</si>
  <si>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</si>
  <si>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</si>
  <si>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</si>
  <si>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</si>
  <si>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</si>
  <si>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</si>
  <si>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</si>
  <si>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</si>
  <si>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</si>
  <si>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</si>
  <si>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</si>
  <si>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</si>
  <si>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</si>
  <si>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</si>
  <si>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</si>
  <si>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</si>
  <si>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</si>
  <si>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</si>
  <si>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</si>
  <si>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</si>
  <si>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</si>
  <si>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</si>
  <si>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</si>
  <si>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</si>
  <si>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</si>
  <si>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</si>
  <si>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</si>
  <si>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</si>
  <si>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</si>
  <si>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</si>
  <si>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</si>
  <si>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</si>
  <si>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</si>
  <si>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</si>
  <si>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</si>
  <si>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</si>
  <si>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</si>
  <si>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</si>
  <si>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</si>
  <si>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</si>
  <si>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</si>
  <si>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</si>
  <si>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</si>
  <si>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</si>
  <si>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</si>
  <si>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</si>
  <si>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</si>
  <si>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</si>
  <si>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</si>
  <si>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</si>
  <si>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</si>
  <si>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</si>
  <si>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</si>
  <si>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</si>
  <si>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</si>
  <si>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</si>
  <si>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</si>
  <si>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</si>
  <si>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</si>
  <si>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</si>
  <si>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</si>
  <si>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</si>
  <si>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</si>
  <si>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</si>
  <si>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</si>
  <si>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</si>
  <si>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</si>
  <si>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</si>
  <si>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</si>
  <si>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</si>
  <si>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</si>
  <si>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</si>
  <si>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</si>
  <si>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</si>
  <si>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</si>
  <si>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</si>
  <si>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</si>
  <si>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</si>
  <si>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</si>
  <si>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</si>
  <si>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</si>
  <si>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</si>
  <si>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</si>
  <si>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</si>
  <si>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</si>
  <si>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</si>
  <si>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</si>
  <si>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</si>
  <si>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</si>
  <si>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</si>
  <si>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</si>
  <si>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</si>
  <si>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</si>
  <si>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</si>
  <si>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</si>
  <si>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</si>
  <si>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</si>
  <si>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</si>
  <si>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</si>
  <si>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</si>
  <si>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</si>
  <si>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</si>
  <si>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</si>
  <si>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</si>
  <si>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</si>
  <si>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</si>
  <si>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</si>
  <si>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</si>
  <si>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</si>
  <si>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</si>
  <si>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</si>
  <si>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</si>
  <si>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</si>
  <si>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</si>
  <si>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</si>
  <si>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</si>
  <si>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</si>
  <si>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</si>
  <si>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</si>
  <si>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</si>
  <si>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</si>
  <si>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</si>
  <si>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</si>
  <si>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</si>
  <si>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</si>
  <si>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</si>
  <si>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</si>
  <si>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</si>
  <si>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</si>
  <si>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</si>
  <si>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</si>
  <si>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</si>
  <si>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</si>
  <si>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</si>
  <si>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</si>
  <si>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</si>
  <si>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</si>
  <si>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</si>
  <si>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</si>
  <si>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</si>
  <si>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</si>
  <si>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</si>
  <si>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</si>
  <si>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</si>
  <si>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</si>
  <si>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</si>
  <si>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</si>
  <si>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</si>
  <si>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</si>
  <si>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</si>
  <si>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</si>
  <si>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</si>
  <si>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</si>
  <si>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</si>
  <si>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</si>
  <si>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</si>
  <si>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</si>
  <si>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</si>
  <si>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</si>
  <si>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</si>
  <si>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</si>
  <si>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</si>
  <si>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</si>
  <si>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</si>
  <si>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</si>
  <si>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</si>
  <si>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</si>
  <si>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</si>
  <si>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</si>
  <si>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</si>
  <si>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</si>
  <si>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</si>
  <si>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</si>
  <si>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</si>
  <si>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</si>
  <si>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</si>
  <si>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</si>
  <si>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</si>
  <si>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</si>
  <si>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</si>
  <si>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</si>
  <si>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</si>
  <si>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</si>
  <si>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</si>
  <si>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</si>
  <si>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</si>
  <si>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</si>
  <si>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</si>
  <si>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</si>
  <si>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</si>
  <si>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</si>
  <si>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</si>
  <si>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</si>
  <si>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</si>
  <si>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</si>
  <si>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</si>
  <si>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</si>
  <si>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</si>
  <si>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</si>
  <si>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</si>
  <si>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</si>
  <si>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</si>
  <si>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</si>
  <si>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</si>
  <si>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</si>
  <si>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</si>
  <si>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</si>
  <si>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</si>
  <si>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</si>
  <si>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</si>
  <si>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</si>
  <si>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</si>
  <si>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</si>
  <si>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</si>
  <si>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</si>
  <si>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</si>
  <si>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</si>
  <si>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</si>
  <si>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</si>
  <si>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</si>
  <si>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</si>
  <si>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</si>
  <si>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</si>
  <si>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</si>
  <si>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</si>
  <si>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</si>
  <si>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</si>
  <si>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</si>
  <si>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</si>
  <si>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</si>
  <si>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</si>
  <si>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</si>
  <si>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</si>
  <si>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</si>
  <si>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</si>
  <si>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</si>
  <si>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</si>
  <si>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</si>
  <si>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</si>
  <si>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</si>
  <si>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</si>
  <si>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</si>
  <si>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</si>
  <si>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</si>
  <si>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</si>
  <si>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</si>
  <si>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</si>
  <si>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</si>
  <si>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</si>
  <si>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</si>
  <si>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</si>
  <si>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</si>
  <si>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</si>
  <si>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</si>
  <si>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</si>
  <si>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</si>
  <si>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</si>
  <si>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</si>
  <si>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</si>
  <si>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</si>
  <si>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</si>
  <si>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</si>
  <si>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</si>
  <si>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</si>
  <si>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</si>
  <si>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</si>
  <si>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</si>
  <si>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</si>
  <si>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</si>
  <si>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</si>
  <si>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</si>
  <si>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</si>
  <si>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</si>
  <si>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</si>
  <si>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</si>
  <si>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</si>
  <si>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</si>
  <si>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</si>
  <si>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</si>
  <si>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</si>
  <si>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</si>
  <si>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</si>
  <si>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</si>
  <si>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</si>
  <si>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</si>
  <si>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</si>
  <si>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</si>
  <si>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</si>
  <si>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</si>
  <si>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</si>
  <si>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</si>
  <si>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</si>
  <si>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</si>
  <si>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</si>
  <si>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</si>
  <si>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</si>
  <si>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</si>
  <si>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</si>
  <si>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</si>
  <si>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</si>
  <si>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</si>
  <si>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</si>
  <si>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</si>
  <si>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</si>
  <si>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</si>
  <si>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</si>
  <si>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</si>
  <si>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</si>
  <si>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</si>
  <si>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</si>
  <si>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</si>
  <si>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</si>
  <si>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</si>
  <si>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</si>
  <si>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</si>
  <si>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</si>
  <si>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</si>
  <si>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</si>
  <si>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</si>
  <si>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</si>
  <si>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</si>
  <si>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</si>
  <si>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</si>
  <si>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</si>
  <si>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</si>
  <si>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</si>
  <si>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</si>
  <si>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</si>
  <si>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</si>
  <si>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</si>
  <si>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</si>
  <si>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</si>
  <si>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</si>
  <si>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</si>
  <si>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</si>
  <si>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</si>
  <si>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</si>
  <si>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</si>
  <si>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</si>
  <si>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</si>
  <si>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</si>
  <si>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</si>
  <si>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</si>
  <si>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</si>
  <si>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</si>
  <si>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</si>
  <si>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</si>
  <si>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</si>
  <si>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</si>
  <si>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</si>
  <si>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</si>
  <si>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</si>
  <si>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</si>
  <si>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</si>
  <si>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</si>
  <si>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</si>
  <si>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</si>
  <si>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</si>
  <si>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</si>
  <si>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</si>
  <si>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</si>
  <si>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</si>
  <si>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</si>
  <si>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</si>
  <si>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</si>
  <si>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</si>
  <si>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</si>
  <si>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</si>
  <si>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</si>
  <si>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</si>
  <si>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</si>
  <si>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</si>
  <si>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</si>
  <si>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</si>
  <si>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</si>
  <si>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</si>
  <si>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</si>
  <si>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</si>
  <si>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</si>
  <si>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</si>
  <si>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</si>
  <si>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</si>
  <si>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</si>
  <si>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</si>
  <si>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</si>
  <si>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</si>
  <si>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</si>
  <si>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</si>
  <si>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</si>
  <si>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</si>
  <si>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</si>
  <si>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</si>
  <si>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</si>
  <si>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</si>
  <si>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</si>
  <si>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</si>
  <si>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</si>
  <si>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</si>
  <si>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</si>
  <si>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</si>
  <si>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</si>
  <si>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</si>
  <si>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</si>
  <si>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</si>
  <si>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</si>
  <si>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</si>
  <si>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</si>
  <si>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</si>
  <si>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</si>
  <si>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</si>
  <si>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</si>
  <si>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</si>
  <si>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</si>
  <si>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</si>
  <si>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</si>
  <si>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</si>
  <si>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</si>
  <si>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</si>
  <si>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</si>
  <si>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</si>
  <si>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</si>
  <si>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</si>
  <si>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</si>
  <si>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</si>
  <si>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</si>
  <si>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</si>
  <si>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</si>
  <si>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</si>
  <si>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</si>
  <si>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</si>
  <si>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</si>
  <si>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</si>
  <si>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</si>
  <si>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</si>
  <si>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</si>
  <si>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</si>
  <si>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</si>
  <si>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</si>
  <si>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</si>
  <si>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</si>
  <si>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</si>
  <si>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</si>
  <si>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</si>
  <si>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</si>
  <si>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</si>
  <si>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</si>
  <si>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</si>
  <si>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</si>
  <si>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</si>
  <si>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</si>
  <si>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</si>
  <si>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</si>
  <si>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</si>
  <si>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</si>
  <si>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</si>
  <si>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</si>
  <si>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</si>
  <si>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</si>
  <si>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</si>
  <si>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</si>
  <si>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</si>
  <si>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</si>
  <si>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</si>
  <si>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</si>
  <si>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</si>
  <si>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</si>
  <si>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</si>
  <si>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</si>
  <si>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</si>
  <si>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</si>
  <si>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</si>
  <si>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</si>
  <si>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</si>
  <si>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</si>
  <si>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</si>
  <si>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</si>
  <si>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</si>
  <si>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</si>
  <si>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</si>
  <si>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</si>
  <si>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</si>
  <si>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</si>
  <si>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</si>
  <si>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</si>
  <si>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</si>
  <si>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</si>
  <si>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</si>
  <si>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</si>
  <si>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</si>
  <si>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</si>
  <si>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</si>
  <si>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</si>
  <si>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</si>
  <si>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</si>
  <si>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</si>
  <si>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</si>
  <si>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</si>
  <si>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</si>
  <si>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</si>
  <si>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</si>
  <si>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</si>
  <si>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</si>
  <si>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</si>
  <si>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</si>
  <si>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</si>
  <si>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</si>
  <si>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</si>
  <si>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</si>
  <si>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</si>
  <si>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</si>
  <si>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</si>
  <si>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</si>
  <si>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</si>
  <si>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</si>
  <si>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</si>
  <si>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</si>
  <si>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</si>
  <si>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</si>
  <si>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</si>
  <si>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</si>
  <si>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</si>
  <si>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</si>
  <si>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</si>
  <si>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</si>
  <si>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</si>
  <si>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</si>
  <si>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</si>
  <si>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</si>
  <si>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</si>
  <si>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</si>
  <si>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</si>
  <si>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</si>
  <si>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</si>
  <si>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</si>
  <si>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</si>
  <si>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</si>
  <si>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</si>
  <si>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</si>
  <si>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</si>
  <si>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</si>
  <si>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</si>
  <si>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</si>
  <si>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</si>
  <si>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</si>
  <si>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</si>
  <si>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</si>
  <si>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</si>
  <si>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</si>
  <si>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</si>
  <si>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</si>
  <si>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</si>
  <si>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</si>
  <si>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</si>
  <si>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</si>
  <si>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</si>
  <si>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</si>
  <si>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</si>
  <si>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</si>
  <si>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</si>
  <si>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</si>
  <si>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</si>
  <si>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</si>
  <si>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</si>
  <si>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</si>
  <si>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</si>
  <si>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</si>
  <si>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</si>
  <si>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</si>
  <si>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</si>
  <si>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</si>
  <si>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</si>
  <si>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</si>
  <si>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</si>
  <si>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</si>
  <si>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</si>
  <si>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</si>
  <si>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</si>
  <si>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</si>
  <si>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</si>
  <si>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</si>
  <si>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</si>
  <si>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</si>
  <si>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</si>
  <si>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</si>
  <si>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</si>
  <si>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</si>
  <si>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</si>
  <si>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</si>
  <si>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</si>
  <si>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</si>
  <si>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</si>
  <si>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</si>
  <si>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</si>
  <si>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</si>
  <si>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</si>
  <si>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</si>
  <si>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</si>
  <si>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</si>
  <si>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</si>
  <si>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</si>
  <si>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</si>
  <si>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</si>
  <si>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</si>
  <si>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</si>
  <si>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</si>
  <si>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</si>
  <si>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</si>
  <si>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</si>
  <si>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</si>
  <si>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</si>
  <si>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</si>
  <si>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</si>
  <si>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</si>
  <si>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</si>
  <si>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</si>
  <si>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</si>
  <si>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</si>
  <si>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</si>
  <si>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</si>
  <si>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</si>
  <si>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</si>
  <si>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</si>
  <si>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</si>
  <si>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</si>
  <si>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</si>
  <si>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</si>
  <si>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</si>
  <si>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</si>
  <si>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</si>
  <si>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</si>
  <si>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</si>
  <si>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</si>
  <si>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</si>
  <si>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</si>
  <si>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</si>
  <si>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</si>
  <si>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</si>
  <si>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</si>
  <si>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</si>
  <si>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</si>
  <si>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</si>
  <si>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</si>
  <si>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</si>
  <si>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</si>
  <si>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</si>
  <si>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</si>
  <si>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</si>
  <si>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</si>
  <si>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</si>
  <si>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</si>
  <si>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</si>
  <si>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</si>
  <si>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</si>
  <si>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</si>
  <si>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</si>
  <si>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</si>
  <si>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</si>
  <si>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</si>
  <si>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</si>
  <si>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</si>
  <si>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</si>
  <si>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</si>
  <si>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</si>
  <si>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</si>
  <si>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</si>
  <si>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</si>
  <si>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</si>
  <si>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</si>
  <si>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</si>
  <si>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</si>
  <si>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</si>
  <si>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</si>
  <si>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</si>
  <si>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</si>
  <si>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</si>
  <si>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</si>
  <si>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</si>
  <si>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</si>
  <si>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</si>
  <si>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</si>
  <si>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</si>
  <si>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</si>
  <si>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</si>
  <si>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</si>
  <si>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</si>
  <si>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</si>
  <si>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</si>
  <si>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</si>
  <si>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</si>
  <si>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</si>
  <si>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</si>
  <si>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</si>
  <si>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</si>
  <si>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</si>
  <si>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</si>
  <si>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</si>
  <si>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</si>
  <si>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</si>
  <si>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</si>
  <si>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</si>
  <si>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</si>
  <si>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</si>
  <si>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</si>
  <si>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</si>
  <si>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</si>
  <si>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</si>
  <si>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</si>
  <si>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</si>
  <si>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</si>
  <si>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</si>
  <si>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</si>
  <si>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</si>
  <si>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</si>
  <si>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</si>
  <si>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</si>
  <si>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</si>
  <si>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</si>
  <si>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</si>
  <si>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</si>
  <si>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</si>
  <si>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</si>
  <si>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</si>
  <si>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</si>
  <si>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</si>
  <si>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</si>
  <si>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</si>
  <si>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</si>
  <si>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</si>
  <si>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</si>
  <si>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</si>
  <si>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</si>
  <si>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</si>
  <si>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</si>
  <si>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</si>
  <si>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</si>
  <si>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</si>
  <si>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</si>
  <si>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</si>
  <si>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</si>
  <si>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</si>
  <si>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</si>
  <si>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</si>
  <si>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</si>
  <si>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</si>
  <si>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</si>
  <si>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</si>
  <si>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</si>
  <si>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</si>
  <si>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</si>
  <si>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</si>
  <si>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</si>
  <si>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</si>
  <si>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</si>
  <si>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</si>
  <si>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</si>
  <si>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</si>
  <si>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</si>
  <si>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</si>
  <si>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</si>
  <si>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</si>
  <si>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</si>
  <si>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</si>
  <si>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</si>
  <si>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</si>
  <si>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</si>
  <si>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</si>
  <si>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</si>
  <si>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</si>
  <si>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</si>
  <si>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</si>
  <si>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</si>
  <si>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</si>
  <si>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</si>
  <si>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</si>
  <si>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</si>
  <si>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</si>
  <si>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</si>
  <si>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</si>
  <si>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</si>
  <si>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</si>
  <si>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</si>
  <si>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</si>
  <si>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</si>
  <si>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</si>
  <si>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</si>
  <si>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</si>
  <si>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</si>
  <si>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</si>
  <si>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</si>
  <si>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</si>
  <si>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</si>
  <si>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</si>
  <si>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</si>
  <si>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</si>
  <si>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</si>
  <si>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</si>
  <si>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</si>
  <si>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</si>
  <si>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</si>
  <si>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</si>
  <si>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</si>
  <si>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</si>
  <si>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</si>
  <si>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</si>
  <si>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</si>
  <si>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</si>
  <si>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</si>
  <si>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</si>
  <si>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</si>
  <si>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</si>
  <si>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</si>
  <si>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</si>
  <si>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</si>
  <si>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</si>
  <si>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</si>
  <si>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</si>
  <si>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</si>
  <si>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</si>
  <si>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</si>
  <si>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</si>
  <si>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</si>
  <si>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</si>
  <si>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</si>
  <si>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</si>
  <si>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</si>
  <si>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</si>
  <si>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</si>
  <si>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</si>
  <si>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</si>
  <si>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</si>
  <si>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</si>
  <si>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</si>
  <si>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</si>
  <si>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</si>
  <si>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</si>
  <si>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</si>
  <si>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</si>
  <si>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</si>
  <si>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</si>
  <si>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</si>
  <si>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</si>
  <si>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</si>
  <si>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</si>
  <si>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</si>
  <si>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</si>
  <si>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</si>
  <si>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</si>
  <si>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</si>
  <si>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</si>
  <si>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</si>
  <si>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</si>
  <si>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</si>
  <si>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</si>
  <si>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</si>
  <si>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</si>
  <si>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</si>
  <si>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</si>
  <si>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</si>
  <si>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</si>
  <si>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</si>
  <si>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</si>
  <si>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</si>
  <si>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</si>
  <si>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</si>
  <si>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</si>
  <si>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</si>
  <si>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</si>
  <si>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</si>
  <si>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</si>
  <si>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</si>
  <si>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</si>
  <si>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</si>
  <si>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</si>
  <si>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</si>
  <si>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</si>
  <si>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</si>
  <si>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</si>
  <si>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</si>
  <si>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</si>
  <si>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</si>
  <si>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</si>
  <si>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</si>
  <si>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</si>
  <si>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</si>
  <si>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</si>
  <si>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</si>
  <si>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</si>
  <si>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</si>
  <si>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</si>
  <si>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</si>
  <si>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</si>
  <si>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</si>
  <si>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</si>
  <si>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</si>
  <si>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</si>
  <si>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</si>
  <si>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</si>
  <si>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</si>
  <si>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</si>
  <si>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</si>
  <si>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</si>
  <si>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</si>
  <si>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</si>
  <si>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</si>
  <si>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</si>
  <si>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</si>
  <si>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</si>
  <si>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</si>
  <si>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</si>
  <si>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</si>
  <si>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</si>
  <si>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</si>
  <si>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</si>
  <si>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</si>
  <si>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</si>
  <si>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</si>
  <si>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</si>
  <si>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</si>
  <si>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</si>
  <si>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</si>
  <si>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</si>
  <si>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</si>
  <si>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</si>
  <si>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</si>
  <si>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</si>
  <si>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</si>
  <si>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</si>
  <si>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</si>
  <si>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</si>
  <si>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</si>
  <si>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</si>
  <si>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</si>
  <si>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</si>
  <si>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</si>
  <si>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</si>
  <si>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</si>
  <si>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</si>
  <si>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</si>
  <si>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</si>
  <si>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</si>
  <si>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</si>
  <si>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</si>
  <si>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</si>
  <si>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</si>
  <si>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</si>
  <si>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</si>
  <si>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</si>
  <si>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</si>
  <si>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</si>
  <si>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</si>
  <si>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</si>
  <si>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</si>
  <si>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</si>
  <si>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</si>
  <si>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</si>
  <si>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</si>
  <si>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</si>
  <si>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</si>
  <si>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</si>
  <si>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</si>
  <si>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</si>
  <si>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</si>
  <si>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</si>
  <si>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</si>
  <si>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</si>
  <si>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</si>
  <si>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</si>
  <si>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</si>
  <si>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</si>
  <si>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</si>
  <si>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</si>
  <si>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</si>
  <si>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</si>
  <si>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</si>
  <si>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</si>
  <si>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</si>
  <si>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</si>
  <si>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</si>
  <si>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</si>
  <si>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</si>
  <si>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</si>
  <si>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</si>
  <si>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</si>
  <si>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</si>
  <si>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</si>
  <si>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</si>
  <si>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</si>
  <si>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</si>
  <si>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</si>
  <si>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</si>
  <si>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</si>
  <si>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</si>
  <si>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</si>
  <si>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</si>
  <si>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</si>
  <si>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</si>
  <si>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</si>
  <si>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</si>
  <si>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</si>
  <si>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</si>
  <si>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</si>
  <si>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</si>
  <si>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</si>
  <si>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</si>
  <si>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</si>
  <si>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</si>
  <si>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</si>
  <si>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</si>
  <si>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</si>
  <si>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</si>
  <si>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</si>
  <si>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</si>
  <si>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</si>
  <si>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</si>
  <si>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</si>
  <si>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</si>
  <si>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</si>
  <si>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</si>
  <si>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</si>
  <si>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</si>
  <si>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</si>
  <si>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</si>
  <si>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</si>
  <si>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</si>
  <si>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</si>
  <si>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</si>
  <si>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</si>
  <si>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</si>
  <si>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</si>
  <si>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</si>
  <si>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</si>
  <si>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</si>
  <si>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</si>
  <si>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</si>
  <si>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</si>
  <si>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</si>
  <si>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</si>
  <si>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</si>
  <si>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</si>
  <si>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</si>
  <si>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</si>
  <si>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</si>
  <si>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</si>
  <si>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</si>
  <si>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</si>
  <si>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</si>
  <si>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</si>
  <si>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</si>
  <si>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</si>
  <si>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</si>
  <si>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</si>
  <si>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</si>
  <si>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</si>
  <si>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</si>
  <si>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</si>
  <si>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</si>
  <si>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</si>
  <si>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</si>
  <si>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</si>
  <si>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</si>
  <si>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</si>
  <si>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</si>
  <si>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</si>
  <si>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</si>
  <si>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</si>
  <si>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</si>
  <si>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</si>
  <si>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</si>
  <si>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</si>
  <si>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</si>
  <si>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</si>
  <si>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</si>
  <si>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</si>
  <si>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</si>
  <si>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</si>
  <si>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</si>
  <si>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</si>
  <si>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</si>
  <si>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</si>
  <si>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</si>
  <si>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</si>
  <si>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</si>
  <si>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</si>
  <si>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</si>
  <si>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</si>
  <si>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</si>
  <si>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</si>
  <si>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</si>
  <si>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</si>
  <si>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</si>
  <si>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</si>
  <si>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</si>
  <si>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</si>
  <si>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</si>
  <si>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</si>
  <si>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</si>
  <si>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</si>
  <si>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</si>
  <si>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</si>
  <si>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</si>
  <si>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</si>
  <si>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</si>
  <si>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</si>
  <si>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</si>
  <si>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</si>
  <si>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</si>
  <si>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</si>
  <si>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</si>
  <si>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</si>
  <si>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</si>
  <si>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</si>
  <si>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</si>
  <si>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</si>
  <si>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</si>
  <si>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</si>
  <si>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</si>
  <si>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</si>
  <si>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</si>
  <si>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</si>
  <si>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</si>
  <si>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</si>
  <si>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</si>
  <si>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</si>
  <si>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</si>
  <si>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</si>
  <si>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</si>
  <si>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</si>
  <si>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</si>
  <si>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</si>
  <si>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</si>
  <si>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</si>
  <si>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</si>
  <si>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</si>
  <si>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</si>
  <si>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</si>
  <si>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</si>
  <si>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</si>
  <si>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</si>
  <si>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</si>
  <si>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</si>
  <si>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</si>
  <si>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</si>
  <si>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</si>
  <si>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</si>
  <si>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</si>
  <si>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</si>
  <si>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</si>
  <si>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</si>
  <si>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</si>
  <si>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</si>
  <si>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</si>
  <si>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</si>
  <si>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</si>
  <si>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</si>
  <si>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</si>
  <si>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</si>
  <si>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</si>
  <si>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</si>
  <si>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</si>
  <si>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</si>
  <si>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</si>
  <si>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</si>
  <si>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</si>
  <si>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</si>
  <si>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</si>
  <si>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</si>
  <si>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</si>
  <si>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</si>
  <si>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</si>
  <si>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</si>
  <si>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</si>
  <si>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</si>
  <si>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</si>
  <si>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</si>
  <si>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</si>
  <si>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</si>
  <si>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</si>
  <si>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</si>
  <si>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</si>
  <si>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</si>
  <si>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</si>
  <si>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</si>
  <si>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</si>
  <si>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</si>
  <si>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</si>
  <si>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</si>
  <si>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</si>
  <si>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</si>
  <si>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</si>
  <si>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</si>
  <si>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</si>
  <si>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</si>
  <si>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</si>
  <si>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</si>
  <si>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</si>
  <si>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</si>
  <si>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</si>
  <si>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</si>
  <si>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</si>
  <si>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</si>
  <si>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</si>
  <si>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</si>
  <si>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</si>
  <si>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</si>
  <si>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</si>
  <si>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</si>
  <si>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</si>
  <si>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</si>
  <si>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</si>
  <si>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</si>
  <si>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</si>
  <si>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</si>
  <si>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</si>
  <si>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</si>
  <si>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</si>
  <si>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</si>
  <si>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</si>
  <si>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</si>
  <si>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</si>
  <si>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</si>
  <si>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</si>
  <si>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</si>
  <si>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</si>
  <si>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</si>
  <si>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</si>
  <si>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</si>
  <si>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</si>
  <si>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</si>
  <si>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</si>
  <si>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</si>
  <si>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</si>
  <si>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</si>
  <si>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</si>
  <si>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</si>
  <si>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</si>
  <si>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</si>
  <si>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</si>
  <si>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</si>
  <si>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</si>
  <si>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</si>
  <si>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</si>
  <si>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</si>
  <si>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</si>
  <si>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</si>
  <si>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</si>
  <si>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</si>
  <si>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</si>
  <si>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</si>
  <si>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</si>
  <si>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</si>
  <si>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</si>
  <si>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</si>
  <si>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</si>
  <si>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</si>
  <si>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</si>
  <si>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</si>
  <si>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</si>
  <si>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</si>
  <si>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</si>
  <si>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</si>
  <si>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</si>
  <si>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</si>
  <si>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</si>
  <si>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</si>
  <si>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</si>
  <si>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</si>
  <si>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</si>
  <si>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</si>
  <si>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</si>
  <si>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</si>
  <si>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</si>
  <si>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</si>
  <si>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</si>
  <si>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</si>
  <si>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</si>
  <si>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</si>
  <si>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</si>
  <si>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</si>
  <si>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</si>
  <si>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</si>
  <si>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</si>
  <si>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</si>
  <si>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</si>
  <si>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</si>
  <si>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</si>
  <si>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</si>
  <si>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</si>
  <si>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</si>
  <si>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</si>
  <si>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</si>
  <si>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</si>
  <si>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</si>
  <si>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</si>
  <si>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</si>
  <si>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</si>
  <si>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</si>
  <si>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</si>
  <si>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</si>
  <si>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</si>
  <si>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</si>
  <si>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</si>
  <si>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</si>
  <si>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</si>
  <si>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</si>
  <si>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</si>
  <si>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</si>
  <si>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</si>
  <si>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</si>
  <si>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</si>
  <si>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</si>
  <si>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</si>
  <si>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</si>
  <si>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</si>
  <si>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</si>
  <si>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</si>
  <si>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</si>
  <si>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</si>
  <si>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</si>
  <si>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</si>
  <si>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</si>
  <si>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</si>
  <si>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</si>
  <si>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</si>
  <si>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</si>
  <si>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</si>
  <si>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</si>
  <si>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</si>
  <si>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</si>
  <si>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</si>
  <si>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</si>
  <si>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</si>
  <si>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</si>
  <si>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</si>
  <si>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</si>
  <si>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</si>
  <si>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</si>
  <si>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</si>
  <si>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</si>
  <si>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</si>
  <si>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</si>
  <si>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</si>
  <si>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</si>
  <si>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</si>
  <si>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</si>
  <si>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</si>
  <si>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</si>
  <si>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</si>
  <si>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</si>
  <si>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</si>
  <si>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</si>
  <si>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</si>
  <si>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</si>
  <si>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</si>
  <si>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</si>
  <si>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</si>
  <si>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</si>
  <si>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</si>
  <si>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</si>
  <si>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</si>
  <si>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</si>
  <si>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</si>
  <si>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</si>
  <si>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</si>
  <si>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</si>
  <si>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</si>
  <si>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</si>
  <si>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</si>
  <si>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</si>
  <si>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</si>
  <si>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</si>
  <si>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</si>
  <si>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</si>
  <si>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</si>
  <si>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</si>
  <si>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</si>
  <si>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</si>
  <si>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</si>
  <si>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</si>
  <si>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</si>
  <si>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</si>
  <si>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</si>
  <si>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</si>
  <si>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</si>
  <si>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</si>
  <si>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</si>
  <si>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</si>
  <si>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</si>
  <si>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</si>
  <si>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</si>
  <si>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</si>
  <si>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</si>
  <si>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</si>
  <si>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</si>
  <si>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</si>
  <si>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</si>
  <si>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</si>
  <si>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</si>
  <si>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</si>
  <si>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</si>
  <si>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</si>
  <si>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</si>
  <si>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</si>
  <si>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</si>
  <si>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</si>
  <si>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</si>
  <si>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</si>
  <si>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</si>
  <si>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</si>
  <si>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</si>
  <si>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</si>
  <si>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</si>
  <si>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</si>
  <si>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</si>
  <si>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</si>
  <si>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</si>
  <si>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</si>
  <si>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</si>
  <si>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</si>
  <si>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</si>
  <si>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</si>
  <si>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</si>
  <si>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</si>
  <si>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</si>
  <si>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</si>
  <si>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</si>
  <si>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</si>
  <si>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</si>
  <si>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</si>
  <si>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</si>
  <si>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</si>
  <si>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</si>
  <si>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</si>
  <si>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</si>
  <si>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</si>
  <si>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</si>
  <si>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</si>
  <si>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</si>
  <si>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</si>
  <si>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</si>
  <si>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</si>
  <si>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</si>
  <si>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</si>
  <si>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</si>
  <si>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</si>
  <si>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</si>
  <si>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</si>
  <si>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</si>
  <si>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</si>
  <si>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</si>
  <si>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</si>
  <si>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</si>
  <si>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</si>
  <si>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</si>
  <si>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</si>
  <si>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</si>
  <si>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</si>
  <si>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</si>
  <si>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</si>
  <si>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</si>
  <si>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</si>
  <si>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</si>
  <si>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</si>
  <si>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</si>
  <si>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</si>
  <si>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</si>
  <si>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</si>
  <si>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</si>
  <si>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</si>
  <si>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</si>
  <si>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</si>
  <si>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</si>
  <si>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</si>
  <si>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</si>
  <si>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</si>
  <si>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</si>
  <si>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</si>
  <si>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</si>
  <si>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</si>
  <si>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</si>
  <si>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</si>
  <si>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</si>
  <si>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</si>
  <si>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</si>
  <si>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</si>
  <si>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</si>
  <si>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</si>
  <si>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</si>
  <si>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</si>
  <si>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</si>
  <si>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</si>
  <si>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</si>
  <si>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</si>
  <si>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</si>
  <si>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</si>
  <si>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</si>
  <si>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</si>
  <si>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</si>
  <si>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</si>
  <si>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</si>
  <si>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</si>
  <si>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</si>
  <si>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</si>
  <si>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</si>
  <si>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</si>
  <si>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</si>
  <si>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</si>
  <si>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</si>
  <si>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</si>
  <si>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</si>
  <si>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</si>
  <si>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</si>
  <si>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</si>
  <si>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</si>
  <si>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</si>
  <si>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</si>
  <si>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</si>
  <si>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</si>
  <si>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</si>
  <si>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</si>
  <si>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</si>
  <si>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</si>
  <si>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</si>
  <si>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</si>
  <si>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</si>
  <si>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</si>
  <si>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</si>
  <si>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</si>
  <si>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</si>
  <si>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</si>
  <si>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</si>
  <si>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</si>
  <si>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</si>
  <si>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</si>
  <si>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</si>
  <si>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</si>
  <si>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</si>
  <si>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</si>
  <si>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</si>
  <si>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</si>
  <si>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</si>
  <si>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</si>
  <si>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</si>
  <si>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</si>
  <si>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</si>
  <si>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</si>
  <si>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</si>
  <si>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</si>
  <si>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</si>
  <si>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</si>
  <si>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</si>
  <si>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</si>
  <si>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</si>
  <si>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</si>
  <si>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</si>
  <si>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</si>
  <si>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</si>
  <si>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</si>
  <si>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</si>
  <si>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</si>
  <si>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</si>
  <si>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</si>
  <si>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</si>
  <si>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</si>
  <si>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</si>
  <si>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</si>
  <si>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</si>
  <si>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</si>
  <si>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</si>
  <si>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</si>
  <si>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</si>
  <si>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</si>
  <si>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</si>
  <si>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</si>
  <si>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</si>
  <si>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</si>
  <si>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</si>
  <si>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</si>
  <si>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</si>
  <si>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</si>
  <si>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</si>
  <si>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</si>
  <si>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</si>
  <si>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</si>
  <si>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</si>
  <si>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</si>
  <si>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</si>
  <si>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</si>
  <si>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</si>
  <si>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</si>
  <si>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</si>
  <si>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</si>
  <si>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</si>
  <si>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</si>
  <si>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</si>
  <si>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</si>
  <si>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</si>
  <si>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</si>
  <si>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</si>
  <si>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</si>
  <si>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</si>
  <si>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</si>
  <si>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</si>
  <si>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</si>
  <si>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</si>
  <si>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</si>
  <si>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</si>
  <si>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</si>
  <si>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</si>
  <si>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</si>
  <si>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</si>
  <si>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</si>
  <si>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</si>
  <si>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</si>
  <si>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</si>
  <si>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</si>
  <si>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</si>
  <si>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</si>
  <si>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</si>
  <si>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</si>
  <si>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</si>
  <si>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</si>
  <si>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</si>
  <si>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</si>
  <si>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</si>
  <si>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</si>
  <si>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</si>
  <si>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</si>
  <si>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</si>
  <si>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</si>
  <si>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</si>
  <si>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</si>
  <si>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</si>
  <si>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</si>
  <si>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</si>
  <si>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</si>
  <si>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</si>
  <si>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</si>
  <si>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</si>
  <si>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</si>
  <si>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</si>
  <si>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</si>
  <si>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</si>
  <si>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</si>
  <si>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</si>
  <si>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</si>
  <si>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</si>
  <si>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</si>
  <si>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</si>
  <si>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</si>
  <si>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</si>
  <si>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</si>
  <si>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</si>
  <si>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</si>
  <si>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</si>
  <si>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</si>
  <si>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</si>
  <si>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</si>
  <si>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</si>
  <si>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</si>
  <si>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</si>
  <si>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</si>
  <si>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</si>
  <si>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</si>
  <si>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</si>
  <si>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</si>
  <si>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</si>
  <si>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</si>
  <si>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</si>
  <si>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</si>
  <si>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</si>
  <si>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</si>
  <si>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</si>
  <si>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</si>
  <si>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</si>
  <si>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</si>
  <si>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</si>
  <si>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</si>
  <si>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</si>
  <si>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</si>
  <si>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</si>
  <si>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</si>
  <si>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</si>
  <si>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</si>
  <si>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</si>
  <si>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</si>
  <si>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</si>
  <si>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</si>
  <si>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</si>
  <si>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</si>
  <si>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</si>
  <si>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</si>
  <si>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</si>
  <si>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</si>
  <si>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</si>
  <si>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</si>
  <si>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</si>
  <si>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</si>
  <si>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</si>
  <si>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</si>
  <si>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</si>
  <si>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</si>
  <si>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</si>
  <si>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</si>
  <si>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</si>
  <si>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</si>
  <si>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</si>
  <si>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</si>
  <si>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</si>
  <si>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</si>
  <si>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</si>
  <si>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</si>
  <si>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</si>
  <si>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</si>
  <si>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</si>
  <si>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</si>
  <si>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</si>
  <si>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</si>
  <si>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</si>
  <si>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</si>
  <si>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</si>
  <si>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</si>
  <si>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</si>
  <si>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</si>
  <si>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</si>
  <si>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</si>
  <si>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</si>
  <si>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</si>
  <si>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</si>
  <si>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</si>
  <si>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</si>
  <si>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</si>
  <si>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</si>
  <si>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</si>
  <si>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</si>
  <si>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</si>
  <si>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</si>
  <si>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</si>
  <si>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</si>
  <si>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</si>
  <si>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</si>
  <si>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</si>
  <si>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</si>
  <si>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</si>
  <si>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</si>
  <si>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</si>
  <si>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</si>
  <si>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</si>
  <si>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</si>
  <si>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</si>
  <si>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</si>
  <si>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</si>
  <si>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</si>
  <si>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</si>
  <si>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</si>
  <si>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</si>
  <si>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</si>
  <si>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</si>
  <si>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</si>
  <si>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</si>
  <si>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</si>
  <si>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</si>
  <si>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</si>
  <si>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</si>
  <si>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</si>
  <si>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</si>
  <si>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</si>
  <si>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</si>
  <si>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</si>
  <si>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</si>
  <si>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</si>
  <si>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</si>
  <si>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</si>
  <si>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</si>
  <si>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</si>
  <si>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</si>
  <si>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</si>
  <si>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</si>
  <si>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</si>
  <si>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</si>
  <si>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</si>
  <si>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</si>
  <si>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</si>
  <si>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</si>
  <si>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</si>
  <si>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</si>
  <si>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</si>
  <si>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</si>
  <si>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</si>
  <si>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</si>
  <si>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</si>
  <si>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</si>
  <si>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</si>
  <si>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</si>
  <si>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</si>
  <si>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</si>
  <si>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</si>
  <si>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</si>
  <si>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</si>
  <si>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</si>
  <si>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</si>
  <si>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</si>
  <si>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</si>
  <si>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</si>
  <si>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</si>
  <si>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</si>
  <si>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</si>
  <si>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</si>
  <si>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</si>
  <si>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</si>
  <si>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</si>
  <si>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</si>
  <si>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</si>
  <si>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</si>
  <si>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</si>
  <si>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</si>
  <si>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</si>
  <si>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</si>
  <si>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</si>
  <si>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</si>
  <si>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</si>
  <si>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</si>
  <si>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</si>
  <si>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</si>
  <si>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</si>
  <si>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</si>
  <si>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</si>
  <si>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</si>
  <si>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</si>
  <si>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</si>
  <si>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</si>
  <si>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</si>
  <si>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</si>
  <si>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</si>
  <si>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</si>
  <si>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</si>
  <si>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</si>
  <si>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</si>
  <si>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</si>
  <si>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</si>
  <si>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</si>
  <si>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</si>
  <si>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</si>
  <si>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</si>
  <si>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</si>
  <si>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</si>
  <si>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</si>
  <si>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</si>
  <si>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</si>
  <si>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</si>
  <si>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</si>
  <si>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</si>
  <si>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</si>
  <si>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</si>
  <si>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</si>
  <si>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</si>
  <si>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</si>
  <si>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</si>
  <si>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</si>
  <si>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</si>
  <si>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</si>
  <si>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</si>
  <si>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</si>
  <si>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</si>
  <si>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</si>
  <si>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</si>
  <si>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</si>
  <si>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</si>
  <si>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</si>
  <si>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</si>
  <si>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</si>
  <si>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</si>
  <si>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</si>
  <si>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</si>
  <si>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</si>
  <si>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</si>
  <si>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</si>
  <si>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</si>
  <si>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</si>
  <si>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</si>
  <si>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</si>
  <si>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</si>
  <si>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</si>
  <si>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</si>
  <si>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</si>
  <si>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</si>
  <si>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</si>
  <si>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</si>
  <si>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</si>
  <si>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</si>
  <si>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</si>
  <si>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</si>
  <si>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</si>
  <si>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</si>
  <si>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</si>
  <si>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</si>
  <si>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</si>
  <si>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</si>
  <si>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</si>
  <si>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</si>
  <si>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</si>
  <si>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</si>
  <si>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</si>
  <si>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</si>
  <si>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</si>
  <si>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</si>
  <si>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</si>
  <si>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</si>
  <si>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</si>
  <si>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</si>
  <si>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</si>
  <si>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</si>
  <si>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</si>
  <si>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</si>
  <si>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</si>
  <si>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</si>
  <si>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</si>
  <si>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</si>
  <si>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</si>
  <si>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</si>
  <si>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</si>
  <si>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</si>
  <si>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</si>
  <si>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</si>
  <si>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</si>
  <si>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</si>
  <si>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</si>
  <si>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</si>
  <si>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</si>
  <si>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</si>
  <si>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</si>
  <si>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</si>
  <si>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</si>
  <si>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</si>
  <si>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</si>
  <si>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</si>
  <si>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</si>
  <si>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</si>
  <si>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</si>
  <si>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</si>
  <si>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</si>
  <si>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</si>
  <si>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</si>
  <si>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</si>
  <si>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</si>
  <si>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</si>
  <si>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</si>
  <si>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</si>
  <si>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</si>
  <si>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</si>
  <si>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</si>
  <si>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</si>
  <si>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</si>
  <si>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</si>
  <si>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</si>
  <si>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</si>
  <si>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</si>
  <si>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</si>
  <si>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</si>
  <si>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</si>
  <si>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</si>
  <si>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</si>
  <si>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</si>
  <si>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</si>
  <si>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</si>
  <si>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</si>
  <si>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</si>
  <si>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</si>
  <si>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</si>
  <si>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</si>
  <si>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</si>
  <si>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</si>
  <si>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</si>
  <si>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</si>
  <si>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</si>
  <si>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</si>
  <si>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</si>
  <si>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</si>
  <si>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</si>
  <si>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</si>
  <si>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</si>
  <si>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</si>
  <si>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</si>
  <si>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</si>
  <si>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</si>
  <si>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</si>
  <si>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</si>
  <si>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</si>
  <si>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</si>
  <si>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</si>
  <si>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</si>
  <si>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</si>
  <si>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</si>
  <si>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</si>
  <si>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</si>
  <si>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</si>
  <si>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</si>
  <si>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</si>
  <si>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</si>
  <si>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</si>
  <si>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</si>
  <si>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</si>
  <si>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</si>
  <si>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</si>
  <si>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</si>
  <si>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</si>
  <si>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</si>
  <si>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</si>
  <si>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</si>
  <si>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</si>
  <si>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</si>
  <si>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</si>
  <si>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</si>
  <si>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</si>
  <si>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</si>
  <si>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</si>
  <si>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</si>
  <si>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</si>
  <si>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</si>
  <si>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</si>
  <si>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</si>
  <si>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</si>
  <si>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</si>
  <si>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</si>
  <si>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</si>
  <si>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</si>
  <si>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</si>
  <si>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</si>
  <si>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</si>
  <si>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</si>
  <si>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</si>
  <si>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</si>
  <si>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</si>
  <si>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</si>
  <si>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</si>
  <si>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</si>
  <si>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</si>
  <si>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</si>
  <si>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</si>
  <si>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</si>
  <si>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</si>
  <si>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</si>
  <si>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</si>
  <si>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</si>
  <si>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</si>
  <si>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</si>
  <si>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</si>
  <si>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</si>
  <si>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</si>
  <si>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</si>
  <si>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</si>
  <si>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</si>
  <si>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</si>
  <si>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</si>
  <si>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</si>
  <si>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</si>
  <si>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</si>
  <si>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</si>
  <si>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</si>
  <si>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</si>
  <si>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</si>
  <si>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</si>
  <si>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</si>
  <si>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</si>
  <si>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</si>
  <si>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</si>
  <si>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</si>
  <si>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</si>
  <si>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</si>
  <si>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</si>
  <si>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</si>
  <si>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</si>
  <si>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</si>
  <si>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</si>
  <si>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</si>
  <si>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</si>
  <si>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</si>
  <si>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</si>
  <si>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</si>
  <si>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</si>
  <si>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</si>
  <si>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</si>
  <si>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</si>
  <si>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</si>
  <si>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</si>
  <si>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</si>
  <si>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</si>
  <si>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</si>
  <si>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</si>
  <si>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</si>
  <si>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</si>
  <si>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</si>
  <si>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</si>
  <si>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</si>
  <si>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</si>
  <si>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</si>
  <si>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</si>
  <si>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</si>
  <si>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</si>
  <si>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</si>
  <si>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</si>
  <si>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</si>
  <si>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</si>
  <si>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</si>
  <si>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</si>
  <si>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</si>
  <si>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</si>
  <si>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</si>
  <si>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</si>
  <si>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</si>
  <si>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</si>
  <si>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</si>
  <si>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</si>
  <si>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</si>
  <si>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</si>
  <si>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</si>
  <si>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</si>
  <si>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</si>
  <si>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</si>
  <si>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</si>
  <si>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</si>
  <si>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</si>
  <si>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</si>
  <si>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</si>
  <si>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</si>
  <si>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</si>
  <si>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</si>
  <si>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</si>
  <si>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</si>
  <si>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</si>
  <si>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</si>
  <si>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</si>
  <si>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</si>
  <si>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</si>
  <si>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</si>
  <si>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</si>
  <si>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</si>
  <si>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</si>
  <si>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</si>
  <si>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</si>
  <si>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</si>
  <si>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</si>
  <si>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</si>
  <si>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</si>
  <si>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</si>
  <si>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</si>
  <si>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</si>
  <si>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</si>
  <si>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</si>
  <si>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</si>
  <si>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</si>
  <si>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</si>
  <si>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</si>
  <si>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</si>
  <si>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</si>
  <si>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</si>
  <si>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</si>
  <si>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</si>
  <si>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</si>
  <si>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</si>
  <si>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</si>
  <si>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</si>
  <si>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</si>
  <si>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</si>
  <si>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</si>
  <si>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</si>
  <si>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</si>
  <si>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</si>
  <si>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</si>
  <si>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</si>
  <si>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</si>
  <si>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</si>
  <si>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</si>
  <si>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</si>
  <si>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</si>
  <si>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</si>
  <si>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</si>
  <si>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</si>
  <si>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</si>
  <si>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</si>
  <si>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</si>
  <si>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</si>
  <si>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</si>
  <si>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</si>
  <si>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</si>
  <si>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</si>
  <si>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</si>
  <si>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</si>
  <si>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</si>
  <si>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</si>
  <si>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</si>
  <si>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</si>
  <si>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</si>
  <si>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</si>
  <si>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</si>
  <si>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</si>
  <si>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</si>
  <si>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</si>
  <si>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</si>
  <si>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</si>
  <si>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</si>
  <si>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</si>
  <si>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</si>
  <si>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</si>
  <si>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</si>
  <si>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</si>
  <si>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</si>
  <si>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</si>
  <si>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</si>
  <si>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</si>
  <si>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</si>
  <si>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</si>
  <si>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</si>
  <si>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</si>
  <si>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</si>
  <si>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</si>
  <si>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</si>
  <si>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</si>
  <si>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</si>
  <si>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</si>
  <si>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</si>
  <si>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</si>
  <si>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</si>
  <si>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</si>
  <si>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</si>
  <si>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</si>
  <si>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</si>
  <si>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</si>
  <si>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</si>
  <si>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</si>
  <si>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</si>
  <si>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</si>
  <si>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</si>
  <si>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</si>
  <si>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</si>
  <si>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</si>
  <si>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</si>
  <si>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</si>
  <si>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</si>
  <si>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</si>
  <si>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</si>
  <si>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</si>
  <si>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</si>
  <si>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</si>
  <si>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</si>
  <si>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</si>
  <si>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</si>
  <si>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</si>
  <si>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</si>
  <si>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</si>
  <si>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</si>
  <si>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</si>
  <si>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</si>
  <si>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</si>
  <si>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</si>
  <si>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</si>
  <si>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</si>
  <si>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</si>
  <si>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</si>
  <si>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</si>
  <si>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</si>
  <si>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</si>
  <si>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</si>
  <si>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</si>
  <si>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</si>
  <si>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</si>
  <si>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</si>
  <si>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</si>
  <si>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</si>
  <si>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</si>
  <si>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</si>
  <si>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</si>
  <si>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</si>
  <si>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</si>
  <si>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</si>
  <si>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</si>
  <si>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</si>
  <si>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</si>
  <si>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</si>
  <si>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</si>
  <si>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</si>
  <si>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</si>
  <si>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</si>
  <si>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</si>
  <si>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</si>
  <si>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</si>
  <si>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</si>
  <si>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</si>
  <si>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</si>
  <si>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</si>
  <si>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</si>
  <si>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</si>
  <si>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</si>
  <si>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</si>
  <si>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</si>
  <si>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</si>
  <si>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</si>
  <si>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</si>
  <si>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</si>
  <si>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</si>
  <si>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</si>
  <si>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</si>
  <si>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</si>
  <si>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</si>
  <si>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</si>
  <si>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</si>
  <si>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</si>
  <si>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</si>
  <si>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</si>
  <si>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</si>
  <si>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</si>
  <si>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</si>
  <si>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</si>
  <si>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</si>
  <si>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</si>
  <si>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</si>
  <si>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</si>
  <si>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</si>
  <si>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</si>
  <si>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</si>
  <si>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</si>
  <si>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</si>
  <si>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</si>
  <si>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</si>
  <si>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</si>
  <si>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</si>
  <si>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</si>
  <si>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</si>
  <si>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</si>
  <si>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</si>
  <si>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</si>
  <si>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</si>
  <si>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</si>
  <si>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</si>
  <si>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</si>
  <si>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</si>
  <si>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</si>
  <si>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</si>
  <si>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</si>
  <si>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</si>
  <si>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</si>
  <si>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</si>
  <si>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</si>
  <si>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</si>
  <si>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</si>
  <si>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</si>
  <si>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</si>
  <si>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</si>
  <si>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</si>
  <si>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</si>
  <si>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</si>
  <si>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</si>
  <si>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</si>
  <si>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</si>
  <si>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</si>
  <si>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</si>
  <si>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</si>
  <si>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</si>
  <si>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</si>
  <si>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</si>
  <si>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</si>
  <si>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</si>
  <si>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</si>
  <si>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</si>
  <si>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</si>
  <si>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</si>
  <si>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</si>
  <si>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</si>
  <si>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</si>
  <si>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</si>
  <si>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</si>
  <si>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</si>
  <si>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</si>
  <si>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</si>
  <si>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</si>
  <si>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</si>
  <si>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</si>
  <si>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</si>
  <si>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</si>
  <si>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</si>
  <si>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</si>
  <si>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</si>
  <si>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</si>
  <si>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</si>
  <si>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</si>
  <si>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</si>
  <si>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</si>
  <si>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</si>
  <si>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</si>
  <si>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</si>
  <si>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</si>
  <si>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</si>
  <si>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</si>
  <si>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</si>
  <si>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</si>
  <si>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</si>
  <si>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</si>
  <si>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</si>
  <si>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</si>
  <si>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</si>
  <si>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</si>
  <si>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</si>
  <si>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</si>
  <si>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</si>
  <si>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</si>
  <si>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</si>
  <si>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</si>
  <si>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</si>
  <si>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</si>
  <si>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</si>
  <si>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</si>
  <si>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</si>
  <si>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</si>
  <si>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</si>
  <si>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</si>
  <si>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</si>
  <si>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</si>
  <si>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</si>
  <si>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</si>
  <si>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</si>
  <si>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</si>
  <si>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</si>
  <si>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</si>
  <si>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</si>
  <si>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</si>
  <si>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</si>
  <si>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</si>
  <si>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</si>
  <si>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</si>
  <si>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</si>
  <si>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</si>
  <si>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</si>
  <si>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</si>
  <si>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</si>
  <si>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</si>
  <si>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</si>
  <si>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</si>
  <si>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</si>
  <si>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</si>
  <si>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</si>
  <si>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</si>
  <si>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</si>
  <si>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</si>
  <si>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</si>
  <si>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</si>
  <si>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</si>
  <si>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</si>
  <si>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</si>
  <si>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</si>
  <si>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</si>
  <si>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</si>
  <si>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</si>
  <si>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</si>
  <si>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</si>
  <si>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</si>
  <si>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</si>
  <si>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</si>
  <si>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</si>
  <si>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</si>
  <si>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</si>
  <si>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</si>
  <si>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</si>
  <si>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</si>
  <si>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</si>
  <si>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</si>
  <si>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</si>
  <si>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</si>
  <si>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</si>
  <si>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</si>
  <si>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</si>
  <si>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</si>
  <si>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</si>
  <si>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</si>
  <si>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</si>
  <si>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</si>
  <si>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</si>
  <si>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</si>
  <si>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</si>
  <si>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</si>
  <si>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</si>
  <si>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</si>
  <si>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</si>
  <si>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</si>
  <si>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</si>
  <si>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</si>
  <si>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</si>
  <si>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</si>
  <si>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</si>
  <si>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</si>
  <si>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</si>
  <si>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</si>
  <si>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</si>
  <si>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</si>
  <si>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</si>
  <si>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</si>
  <si>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</si>
  <si>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</si>
  <si>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</si>
  <si>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</si>
  <si>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</si>
  <si>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</si>
  <si>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</si>
  <si>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</si>
  <si>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</si>
  <si>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</si>
  <si>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</si>
  <si>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</si>
  <si>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</si>
  <si>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</si>
  <si>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</si>
  <si>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</si>
  <si>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</si>
  <si>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</si>
  <si>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</si>
  <si>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</si>
  <si>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</si>
  <si>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</si>
  <si>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</si>
  <si>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</si>
  <si>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</si>
  <si>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</si>
  <si>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</si>
  <si>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</si>
  <si>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</si>
  <si>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</si>
  <si>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</si>
  <si>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</si>
  <si>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</si>
  <si>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</si>
  <si>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</si>
  <si>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</si>
  <si>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</si>
  <si>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</si>
  <si>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</si>
  <si>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</si>
  <si>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</si>
  <si>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</si>
  <si>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</si>
  <si>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</si>
  <si>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</si>
  <si>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</si>
  <si>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</si>
  <si>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</si>
  <si>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</si>
  <si>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</si>
  <si>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</si>
  <si>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</si>
  <si>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</si>
  <si>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</si>
  <si>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</si>
  <si>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</si>
  <si>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</si>
  <si>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</si>
  <si>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</si>
  <si>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</si>
  <si>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</si>
  <si>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</si>
  <si>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</si>
  <si>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</si>
  <si>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</si>
  <si>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</si>
  <si>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</si>
  <si>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</si>
  <si>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</si>
  <si>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</si>
  <si>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</si>
  <si>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</si>
  <si>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</si>
  <si>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</si>
  <si>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</si>
  <si>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</si>
  <si>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</si>
  <si>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</si>
  <si>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</si>
  <si>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</si>
  <si>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</si>
  <si>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</si>
  <si>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</si>
  <si>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</si>
  <si>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</si>
  <si>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</si>
  <si>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</si>
  <si>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</si>
  <si>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</si>
  <si>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</si>
  <si>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</si>
  <si>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</si>
  <si>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</si>
  <si>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</si>
  <si>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</si>
  <si>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</si>
  <si>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</si>
  <si>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</si>
  <si>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</si>
  <si>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</si>
  <si>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</si>
  <si>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</si>
  <si>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</si>
  <si>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</si>
  <si>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</si>
  <si>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</si>
  <si>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</si>
  <si>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</si>
  <si>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</si>
  <si>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</si>
  <si>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</si>
  <si>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</si>
  <si>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</si>
  <si>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</si>
  <si>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</si>
  <si>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</si>
  <si>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</si>
  <si>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</si>
  <si>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</si>
  <si>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</si>
  <si>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</si>
  <si>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</si>
  <si>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</si>
  <si>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</si>
  <si>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</si>
  <si>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</si>
  <si>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</si>
  <si>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</si>
  <si>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</si>
  <si>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</si>
  <si>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</si>
  <si>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</si>
  <si>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</si>
  <si>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</si>
  <si>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</si>
  <si>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</si>
  <si>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</si>
  <si>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</si>
  <si>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</si>
  <si>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</si>
  <si>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</si>
  <si>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</si>
  <si>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</si>
  <si>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</si>
  <si>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</si>
  <si>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</si>
  <si>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</si>
  <si>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</si>
  <si>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</si>
  <si>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</si>
  <si>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</si>
  <si>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</si>
  <si>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</si>
  <si>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</si>
  <si>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</si>
  <si>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</si>
  <si>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</si>
  <si>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</si>
  <si>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</si>
  <si>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</si>
  <si>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</si>
  <si>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</si>
  <si>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</si>
  <si>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</si>
  <si>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</si>
  <si>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</si>
  <si>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</si>
  <si>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</si>
  <si>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</si>
  <si>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</si>
  <si>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</si>
  <si>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</si>
  <si>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</si>
  <si>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</si>
  <si>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</si>
  <si>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</si>
  <si>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</si>
  <si>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</si>
  <si>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</si>
  <si>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</si>
  <si>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</si>
  <si>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</si>
  <si>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</si>
  <si>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</si>
  <si>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</si>
  <si>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</si>
  <si>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</si>
  <si>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</si>
  <si>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</si>
  <si>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</si>
  <si>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</si>
  <si>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</si>
  <si>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</si>
  <si>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</si>
  <si>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</si>
  <si>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</si>
  <si>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</si>
  <si>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</si>
  <si>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</si>
  <si>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</si>
  <si>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</si>
  <si>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</si>
  <si>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</si>
  <si>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</si>
  <si>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</si>
  <si>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</si>
  <si>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</si>
  <si>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</si>
  <si>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</si>
  <si>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</si>
  <si>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</si>
  <si>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</si>
  <si>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</si>
  <si>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</si>
  <si>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</si>
  <si>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</si>
  <si>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</si>
  <si>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</si>
  <si>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</si>
  <si>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</si>
  <si>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</si>
  <si>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</si>
  <si>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</si>
  <si>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</si>
  <si>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</si>
  <si>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</si>
  <si>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</si>
  <si>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</si>
  <si>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</si>
  <si>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</si>
  <si>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</si>
  <si>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</si>
  <si>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</si>
  <si>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</si>
  <si>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</si>
  <si>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</si>
  <si>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</si>
  <si>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</si>
  <si>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</si>
  <si>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</si>
  <si>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</si>
  <si>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</si>
  <si>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</si>
  <si>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</si>
  <si>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</si>
  <si>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</si>
  <si>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</si>
  <si>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</si>
  <si>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</si>
  <si>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</si>
  <si>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</si>
  <si>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</si>
  <si>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</si>
  <si>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</si>
  <si>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</si>
  <si>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</si>
  <si>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</si>
  <si>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</si>
  <si>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</si>
  <si>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</si>
  <si>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</si>
  <si>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</si>
  <si>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</si>
  <si>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</si>
  <si>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</si>
  <si>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</si>
  <si>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</si>
  <si>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</si>
  <si>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</si>
  <si>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</si>
  <si>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</si>
  <si>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</si>
  <si>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</si>
  <si>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</si>
  <si>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</si>
  <si>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</si>
  <si>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</si>
  <si>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</si>
  <si>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</si>
  <si>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</si>
  <si>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</si>
  <si>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</si>
  <si>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</si>
  <si>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</si>
  <si>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</si>
  <si>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</si>
  <si>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</si>
  <si>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</si>
  <si>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</si>
  <si>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</si>
  <si>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</si>
  <si>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</si>
  <si>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</si>
  <si>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</si>
  <si>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</si>
  <si>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</si>
  <si>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</si>
  <si>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</si>
  <si>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</si>
  <si>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</si>
  <si>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</si>
  <si>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</si>
  <si>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</si>
  <si>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</si>
  <si>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</si>
  <si>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</si>
  <si>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</si>
  <si>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</si>
  <si>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</si>
  <si>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</si>
  <si>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</si>
  <si>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</si>
  <si>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</si>
  <si>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</si>
  <si>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</si>
  <si>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</si>
  <si>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</si>
  <si>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</si>
  <si>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</si>
  <si>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</si>
  <si>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</si>
  <si>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</si>
  <si>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</si>
  <si>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</si>
  <si>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</si>
  <si>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</si>
  <si>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</si>
  <si>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</si>
  <si>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</si>
  <si>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</si>
  <si>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</si>
  <si>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</si>
  <si>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</si>
  <si>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</si>
  <si>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</si>
  <si>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</si>
  <si>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</si>
  <si>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</si>
  <si>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</si>
  <si>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</si>
  <si>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</si>
  <si>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</si>
  <si>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</si>
  <si>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</si>
  <si>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</si>
  <si>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</si>
  <si>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</si>
  <si>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</si>
  <si>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</si>
  <si>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</si>
  <si>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</si>
  <si>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</si>
  <si>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</si>
  <si>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</si>
  <si>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</si>
  <si>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</si>
  <si>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</si>
  <si>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</si>
  <si>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</si>
  <si>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</si>
  <si>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</si>
  <si>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</si>
  <si>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</si>
  <si>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</si>
  <si>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</si>
  <si>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</si>
  <si>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</si>
  <si>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</si>
  <si>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</si>
  <si>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</si>
  <si>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</si>
  <si>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</si>
  <si>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</si>
  <si>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</si>
  <si>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</si>
  <si>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</si>
  <si>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</si>
  <si>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</si>
  <si>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</si>
  <si>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</si>
  <si>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</si>
  <si>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</si>
  <si>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</si>
  <si>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</si>
  <si>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</si>
  <si>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</si>
  <si>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</si>
  <si>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</si>
  <si>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</si>
  <si>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</si>
  <si>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</si>
  <si>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</si>
  <si>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</si>
  <si>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</si>
  <si>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</si>
  <si>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</si>
  <si>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</si>
  <si>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</si>
  <si>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</si>
  <si>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</si>
  <si>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</si>
  <si>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</si>
  <si>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</si>
  <si>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</si>
  <si>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</si>
  <si>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</si>
  <si>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</si>
  <si>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</si>
  <si>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</si>
  <si>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</si>
  <si>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</si>
  <si>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</si>
  <si>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</si>
  <si>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</si>
  <si>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</si>
  <si>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</si>
  <si>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</si>
  <si>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</si>
  <si>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</si>
  <si>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</si>
  <si>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</si>
  <si>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</si>
  <si>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</si>
  <si>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</si>
  <si>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</si>
  <si>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</si>
  <si>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</si>
  <si>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</si>
  <si>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</si>
  <si>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</si>
  <si>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</si>
  <si>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</si>
  <si>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</si>
  <si>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</si>
  <si>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</si>
  <si>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</si>
  <si>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</si>
  <si>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</si>
  <si>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</si>
  <si>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</si>
  <si>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</si>
  <si>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</si>
  <si>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</si>
  <si>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</si>
  <si>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</si>
  <si>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</si>
  <si>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</si>
  <si>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</si>
  <si>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</si>
  <si>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</si>
  <si>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</si>
  <si>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</si>
  <si>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</si>
  <si>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</si>
  <si>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</si>
  <si>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</si>
  <si>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</si>
  <si>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</si>
  <si>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</si>
  <si>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</si>
  <si>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</si>
  <si>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</si>
  <si>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</si>
  <si>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</si>
  <si>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</si>
  <si>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</si>
  <si>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</si>
  <si>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</si>
  <si>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</si>
  <si>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</si>
  <si>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</si>
  <si>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</si>
  <si>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</si>
  <si>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</si>
  <si>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</si>
  <si>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</si>
  <si>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</si>
  <si>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</si>
  <si>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</si>
  <si>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</si>
  <si>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</si>
  <si>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</si>
  <si>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</si>
  <si>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</si>
  <si>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</si>
  <si>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</si>
  <si>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</si>
  <si>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</si>
  <si>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</si>
  <si>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</si>
  <si>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</si>
  <si>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</si>
  <si>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</si>
  <si>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</si>
  <si>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</si>
  <si>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</si>
  <si>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</si>
  <si>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</si>
  <si>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</si>
  <si>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</si>
  <si>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</si>
  <si>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</si>
  <si>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</si>
  <si>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</si>
  <si>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</si>
  <si>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</si>
  <si>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</si>
  <si>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</si>
  <si>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</si>
  <si>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</si>
  <si>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</si>
  <si>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</si>
  <si>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</si>
  <si>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</si>
  <si>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</si>
  <si>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</si>
  <si>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</si>
  <si>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</si>
  <si>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</si>
  <si>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</si>
  <si>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</si>
  <si>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</si>
  <si>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</si>
  <si>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</si>
  <si>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</si>
  <si>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</si>
  <si>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</si>
  <si>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</si>
  <si>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</si>
  <si>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</si>
  <si>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</si>
  <si>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</si>
  <si>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</si>
  <si>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</si>
  <si>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</si>
  <si>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</si>
  <si>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</si>
  <si>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</si>
  <si>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</si>
  <si>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</si>
  <si>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</si>
  <si>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</si>
  <si>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</si>
  <si>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</si>
  <si>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</si>
  <si>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</si>
  <si>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</si>
  <si>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</si>
  <si>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</si>
  <si>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</si>
  <si>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</si>
  <si>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</si>
  <si>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</si>
  <si>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</si>
  <si>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</si>
  <si>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</si>
  <si>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</si>
  <si>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</si>
  <si>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</si>
  <si>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</si>
  <si>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</si>
  <si>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</si>
  <si>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</si>
  <si>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</si>
  <si>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</si>
  <si>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</si>
  <si>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</si>
  <si>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</si>
  <si>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</si>
  <si>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</si>
  <si>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</si>
  <si>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</si>
  <si>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</si>
  <si>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</si>
  <si>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</si>
  <si>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</si>
  <si>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</si>
  <si>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</si>
  <si>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</si>
  <si>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</si>
  <si>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</si>
  <si>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</si>
  <si>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</si>
  <si>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</si>
  <si>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</si>
  <si>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</si>
  <si>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</si>
  <si>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</si>
  <si>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</si>
  <si>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</si>
  <si>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</si>
  <si>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</si>
  <si>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</si>
  <si>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</si>
  <si>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</si>
  <si>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</si>
  <si>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</si>
  <si>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</si>
  <si>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</si>
  <si>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</si>
  <si>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</si>
  <si>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</si>
  <si>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</si>
  <si>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</si>
  <si>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</si>
  <si>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</si>
  <si>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</si>
  <si>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</si>
  <si>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</si>
  <si>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</si>
  <si>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</si>
  <si>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</si>
  <si>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</si>
  <si>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</si>
  <si>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</si>
  <si>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</si>
  <si>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</si>
  <si>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</si>
  <si>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</si>
  <si>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</si>
  <si>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</si>
  <si>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</si>
  <si>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</si>
  <si>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</si>
  <si>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</si>
  <si>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</si>
  <si>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</si>
  <si>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</si>
  <si>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</si>
  <si>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</si>
  <si>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</si>
  <si>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</si>
  <si>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</si>
  <si>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</si>
  <si>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</si>
  <si>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</si>
  <si>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</si>
  <si>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</si>
  <si>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</si>
  <si>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</si>
  <si>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</si>
  <si>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</si>
  <si>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</si>
  <si>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</si>
  <si>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</si>
  <si>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</si>
  <si>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</si>
  <si>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</si>
  <si>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</si>
  <si>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</si>
  <si>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</si>
  <si>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</si>
  <si>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</si>
  <si>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</si>
  <si>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</si>
  <si>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</si>
  <si>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</si>
  <si>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</si>
  <si>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</si>
  <si>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</si>
  <si>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</si>
  <si>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</si>
  <si>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</si>
  <si>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</si>
  <si>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</si>
  <si>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</si>
  <si>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</si>
  <si>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</si>
  <si>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</si>
  <si>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</si>
  <si>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</si>
  <si>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</si>
  <si>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</si>
  <si>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</si>
  <si>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</si>
  <si>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</si>
  <si>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</si>
  <si>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</si>
  <si>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</si>
  <si>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</si>
  <si>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</si>
  <si>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</si>
  <si>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</si>
  <si>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</si>
  <si>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</si>
  <si>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</si>
  <si>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</si>
  <si>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</si>
  <si>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</si>
  <si>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</si>
  <si>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</si>
  <si>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</si>
  <si>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</si>
  <si>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</si>
  <si>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</si>
  <si>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</si>
  <si>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</si>
  <si>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</si>
  <si>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</si>
  <si>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</si>
  <si>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</si>
  <si>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</si>
  <si>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</si>
  <si>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</si>
  <si>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</si>
  <si>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</si>
  <si>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</si>
  <si>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</si>
  <si>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</si>
  <si>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</si>
  <si>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</si>
  <si>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</si>
  <si>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</si>
  <si>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</si>
  <si>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</si>
  <si>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</si>
  <si>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</si>
  <si>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</si>
  <si>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</si>
  <si>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</si>
  <si>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</si>
  <si>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</si>
  <si>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</si>
  <si>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</si>
  <si>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</si>
  <si>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</si>
  <si>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</si>
  <si>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</si>
  <si>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</si>
  <si>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</si>
  <si>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</si>
  <si>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</si>
  <si>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</si>
  <si>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</si>
  <si>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</si>
  <si>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</si>
  <si>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</si>
  <si>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</si>
  <si>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</si>
  <si>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</si>
  <si>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</si>
  <si>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</si>
  <si>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</si>
  <si>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</si>
  <si>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</si>
  <si>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</si>
  <si>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</si>
  <si>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</si>
  <si>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</si>
  <si>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</si>
  <si>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</si>
  <si>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</si>
  <si>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</si>
  <si>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</si>
  <si>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</si>
  <si>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</si>
  <si>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</si>
  <si>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</si>
  <si>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</si>
  <si>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</si>
  <si>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</si>
  <si>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</si>
  <si>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</si>
  <si>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</si>
  <si>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</si>
  <si>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</si>
  <si>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</si>
  <si>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</si>
  <si>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</si>
  <si>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</si>
  <si>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</si>
  <si>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</si>
  <si>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</si>
  <si>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</si>
  <si>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</si>
  <si>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</si>
  <si>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</si>
  <si>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</si>
  <si>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</si>
  <si>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</si>
  <si>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</si>
  <si>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</si>
  <si>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</si>
  <si>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</si>
  <si>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</si>
  <si>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</si>
  <si>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</si>
  <si>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</si>
  <si>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</si>
  <si>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</si>
  <si>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</si>
  <si>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</si>
  <si>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</si>
  <si>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</si>
  <si>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</si>
  <si>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</si>
  <si>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</si>
  <si>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</si>
  <si>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</si>
  <si>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</si>
  <si>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</si>
  <si>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</si>
  <si>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</si>
  <si>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</si>
  <si>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</si>
  <si>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</si>
  <si>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</si>
  <si>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</si>
  <si>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</si>
  <si>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</si>
  <si>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</si>
  <si>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</si>
  <si>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</si>
  <si>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</si>
  <si>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</si>
  <si>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</si>
  <si>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</si>
  <si>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</si>
  <si>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</si>
  <si>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</si>
  <si>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</si>
  <si>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</si>
  <si>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</si>
  <si>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</si>
  <si>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</si>
  <si>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</si>
  <si>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</si>
  <si>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</si>
  <si>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</si>
  <si>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</si>
  <si>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</si>
  <si>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</si>
  <si>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</si>
  <si>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</si>
  <si>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</si>
  <si>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</si>
  <si>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</si>
  <si>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</si>
  <si>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</si>
  <si>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</si>
  <si>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</si>
  <si>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</si>
  <si>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</si>
  <si>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</si>
  <si>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</si>
  <si>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</si>
  <si>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</si>
  <si>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</si>
  <si>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</si>
  <si>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</si>
  <si>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</si>
  <si>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</si>
  <si>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</si>
  <si>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</si>
  <si>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</si>
  <si>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</si>
  <si>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</si>
  <si>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</si>
  <si>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</si>
  <si>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</si>
  <si>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</si>
  <si>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</si>
  <si>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</si>
  <si>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</si>
  <si>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</si>
  <si>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</si>
  <si>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</si>
  <si>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</si>
  <si>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</si>
  <si>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</si>
  <si>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</si>
  <si>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</si>
  <si>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</si>
  <si>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</si>
  <si>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</si>
  <si>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</si>
  <si>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</si>
  <si>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</si>
  <si>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</si>
  <si>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</si>
  <si>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</si>
  <si>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</si>
  <si>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</si>
  <si>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</si>
  <si>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</si>
  <si>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</si>
  <si>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</si>
  <si>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</si>
  <si>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</si>
  <si>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</si>
  <si>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</si>
  <si>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</si>
  <si>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</si>
  <si>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</si>
  <si>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</si>
  <si>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</si>
  <si>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</si>
  <si>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</si>
  <si>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</si>
  <si>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</si>
  <si>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</si>
  <si>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</si>
  <si>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</si>
  <si>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</si>
  <si>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</si>
  <si>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</si>
  <si>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</si>
  <si>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</si>
  <si>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</si>
  <si>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</si>
  <si>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</si>
  <si>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</si>
  <si>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</si>
  <si>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</si>
  <si>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</si>
  <si>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</si>
  <si>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</si>
  <si>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</si>
  <si>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</si>
  <si>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</si>
  <si>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</si>
  <si>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</si>
  <si>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</si>
  <si>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</si>
  <si>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</si>
  <si>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</si>
  <si>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</si>
  <si>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</si>
  <si>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</si>
  <si>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</si>
  <si>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</si>
  <si>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</si>
  <si>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</si>
  <si>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</si>
  <si>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</si>
  <si>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</si>
  <si>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</si>
  <si>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</si>
  <si>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</si>
  <si>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</si>
  <si>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</si>
  <si>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</si>
  <si>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</si>
  <si>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</si>
  <si>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</si>
  <si>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</si>
  <si>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</si>
  <si>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</si>
  <si>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</si>
  <si>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</si>
  <si>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</si>
  <si>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</si>
  <si>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</si>
  <si>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</si>
  <si>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</si>
  <si>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</si>
  <si>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</si>
  <si>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</si>
  <si>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</si>
  <si>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</si>
  <si>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</si>
  <si>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</si>
  <si>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</si>
  <si>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</si>
  <si>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</si>
  <si>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</si>
  <si>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</si>
  <si>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</si>
  <si>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</si>
  <si>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</si>
  <si>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</si>
  <si>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</si>
  <si>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</si>
  <si>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</si>
  <si>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</si>
  <si>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</si>
  <si>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</si>
  <si>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</si>
  <si>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</si>
  <si>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</si>
  <si>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</si>
  <si>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</si>
  <si>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</si>
  <si>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</si>
  <si>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</si>
  <si>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</si>
  <si>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</si>
  <si>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</si>
  <si>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</si>
  <si>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</si>
  <si>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</si>
  <si>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</si>
  <si>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</si>
  <si>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</si>
  <si>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</si>
  <si>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</si>
  <si>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</si>
  <si>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</si>
  <si>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</si>
  <si>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</si>
  <si>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</si>
  <si>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</si>
  <si>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</si>
  <si>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</si>
  <si>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</si>
  <si>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</si>
  <si>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</si>
  <si>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</si>
  <si>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</si>
  <si>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</si>
  <si>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</si>
  <si>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</si>
  <si>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</si>
  <si>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</si>
  <si>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</si>
  <si>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</si>
  <si>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</si>
  <si>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</si>
  <si>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</si>
  <si>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</si>
  <si>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</si>
  <si>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</si>
  <si>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</si>
  <si>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</si>
  <si>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</si>
  <si>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</si>
  <si>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</si>
  <si>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</si>
  <si>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</si>
  <si>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</si>
  <si>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</si>
  <si>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</si>
  <si>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</si>
  <si>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</si>
  <si>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</si>
  <si>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</si>
  <si>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</si>
  <si>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</si>
  <si>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</si>
  <si>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</si>
  <si>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</si>
  <si>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</si>
  <si>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</si>
  <si>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</si>
  <si>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</si>
  <si>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</si>
  <si>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</si>
  <si>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</si>
  <si>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</si>
  <si>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</si>
  <si>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</si>
  <si>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</si>
  <si>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</si>
  <si>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</si>
  <si>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</si>
  <si>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</si>
  <si>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</si>
  <si>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</si>
  <si>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</si>
  <si>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</si>
  <si>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</si>
  <si>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</si>
  <si>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</si>
  <si>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</si>
  <si>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</si>
  <si>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</si>
  <si>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</si>
  <si>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</si>
  <si>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</si>
  <si>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</si>
  <si>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</si>
  <si>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</si>
  <si>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</si>
  <si>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</si>
  <si>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</si>
  <si>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</si>
  <si>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</si>
  <si>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</si>
  <si>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</si>
  <si>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</si>
  <si>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</si>
  <si>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</si>
  <si>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</si>
  <si>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</si>
  <si>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</si>
  <si>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</si>
  <si>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</si>
  <si>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</si>
  <si>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</si>
  <si>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</si>
  <si>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</si>
  <si>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</si>
  <si>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</si>
  <si>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</si>
  <si>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</si>
  <si>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</si>
  <si>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</si>
  <si>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</si>
  <si>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</si>
  <si>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</si>
  <si>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</si>
  <si>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</si>
  <si>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</si>
  <si>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</si>
  <si>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</si>
  <si>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</si>
  <si>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</si>
  <si>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</si>
  <si>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</si>
  <si>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</si>
  <si>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</si>
  <si>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</si>
  <si>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</si>
  <si>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</si>
  <si>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</si>
  <si>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</si>
  <si>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</si>
  <si>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</si>
  <si>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</si>
  <si>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</si>
  <si>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</si>
  <si>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</si>
  <si>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</si>
  <si>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</si>
  <si>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</si>
  <si>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</si>
  <si>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</si>
  <si>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</si>
  <si>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</si>
  <si>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</si>
  <si>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</si>
  <si>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</si>
  <si>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</si>
  <si>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</si>
  <si>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</si>
  <si>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</si>
  <si>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</si>
  <si>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</si>
  <si>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</si>
  <si>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</si>
  <si>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</si>
  <si>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</si>
  <si>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</si>
  <si>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</si>
  <si>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</si>
  <si>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</si>
  <si>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</si>
  <si>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</si>
  <si>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</si>
  <si>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</si>
  <si>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</si>
  <si>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</si>
  <si>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</si>
  <si>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</si>
  <si>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</si>
  <si>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</si>
  <si>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</si>
  <si>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</si>
  <si>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</si>
  <si>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</si>
  <si>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</si>
  <si>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</si>
  <si>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</si>
  <si>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</si>
  <si>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</si>
  <si>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</si>
  <si>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</si>
  <si>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</si>
  <si>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</si>
  <si>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</si>
  <si>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</si>
  <si>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</si>
  <si>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</si>
  <si>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</si>
  <si>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</si>
  <si>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</si>
  <si>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</si>
  <si>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</si>
  <si>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</si>
  <si>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</si>
  <si>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</si>
  <si>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</si>
  <si>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</si>
  <si>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</si>
  <si>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</si>
  <si>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</si>
  <si>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</si>
  <si>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</si>
  <si>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</si>
  <si>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</si>
  <si>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</si>
  <si>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</si>
  <si>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</si>
  <si>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</si>
  <si>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</si>
  <si>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</si>
  <si>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</si>
  <si>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</si>
  <si>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</si>
  <si>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</si>
  <si>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</si>
  <si>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</si>
  <si>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</si>
  <si>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</si>
  <si>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</si>
  <si>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</si>
  <si>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</si>
  <si>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</si>
  <si>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</si>
  <si>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</si>
  <si>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</si>
  <si>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</si>
  <si>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</si>
  <si>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</si>
  <si>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</si>
  <si>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</si>
  <si>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</si>
  <si>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</si>
  <si>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</si>
  <si>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</si>
  <si>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</si>
  <si>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</si>
  <si>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</si>
  <si>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</si>
  <si>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</si>
  <si>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</si>
  <si>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</si>
  <si>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</si>
  <si>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</si>
  <si>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</si>
  <si>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</si>
  <si>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</si>
  <si>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</si>
  <si>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</si>
  <si>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</si>
  <si>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</si>
  <si>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</si>
  <si>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</si>
  <si>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</si>
  <si>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</si>
  <si>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</si>
  <si>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</si>
  <si>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</si>
  <si>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</si>
  <si>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</si>
  <si>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</si>
  <si>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</si>
  <si>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</si>
  <si>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</si>
  <si>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</si>
  <si>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</si>
  <si>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</si>
  <si>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</si>
  <si>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</si>
  <si>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</si>
  <si>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</si>
  <si>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</si>
  <si>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</si>
  <si>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</si>
  <si>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</si>
  <si>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</si>
  <si>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</si>
  <si>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</si>
  <si>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</si>
  <si>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</si>
  <si>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</si>
  <si>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</si>
  <si>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</si>
  <si>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</si>
  <si>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</si>
  <si>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</si>
  <si>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</si>
  <si>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</si>
  <si>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</si>
  <si>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</si>
  <si>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</si>
  <si>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</si>
  <si>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</si>
  <si>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</si>
  <si>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</si>
  <si>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</si>
  <si>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</si>
  <si>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</si>
  <si>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</si>
  <si>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</si>
  <si>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</si>
  <si>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</si>
  <si>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</si>
  <si>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</si>
  <si>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</si>
  <si>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</si>
  <si>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</si>
  <si>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</si>
  <si>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</si>
  <si>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</si>
  <si>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</si>
  <si>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</si>
  <si>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</si>
  <si>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</si>
  <si>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</si>
  <si>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</si>
  <si>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</si>
  <si>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</si>
  <si>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</si>
  <si>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</si>
  <si>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</si>
  <si>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</si>
  <si>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</si>
  <si>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</si>
  <si>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</si>
  <si>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</si>
  <si>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</si>
  <si>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</si>
  <si>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</si>
  <si>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</si>
  <si>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</si>
  <si>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</si>
  <si>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</si>
  <si>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</si>
  <si>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</si>
  <si>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</si>
  <si>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</si>
  <si>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</si>
  <si>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</si>
  <si>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</si>
  <si>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</si>
  <si>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</si>
  <si>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</si>
  <si>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</si>
  <si>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</si>
  <si>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</si>
  <si>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</si>
  <si>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</si>
  <si>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</si>
  <si>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</si>
  <si>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</si>
  <si>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</si>
  <si>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</si>
  <si>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</si>
  <si>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</si>
  <si>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</si>
  <si>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</si>
  <si>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</si>
  <si>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</si>
  <si>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</si>
  <si>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</si>
  <si>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</si>
  <si>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</si>
  <si>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</si>
  <si>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</si>
  <si>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</si>
  <si>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</si>
  <si>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</si>
  <si>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</si>
  <si>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</si>
  <si>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</si>
  <si>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</si>
  <si>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</si>
  <si>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</si>
  <si>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</si>
  <si>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</si>
  <si>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</si>
  <si>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</si>
  <si>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</si>
  <si>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</si>
  <si>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</si>
  <si>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</si>
  <si>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</si>
  <si>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</si>
  <si>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</si>
  <si>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</si>
  <si>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</si>
  <si>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</si>
  <si>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</si>
  <si>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</si>
  <si>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</si>
  <si>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</si>
  <si>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</si>
  <si>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</si>
  <si>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</si>
  <si>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</si>
  <si>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</si>
  <si>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</si>
  <si>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</si>
  <si>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</si>
  <si>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</si>
  <si>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</si>
  <si>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</si>
  <si>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</si>
  <si>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</si>
  <si>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</si>
  <si>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</si>
  <si>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</si>
  <si>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</si>
  <si>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</si>
  <si>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</si>
  <si>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</si>
  <si>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</si>
  <si>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</si>
  <si>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</si>
  <si>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</si>
  <si>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</si>
  <si>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</si>
  <si>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</si>
  <si>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</si>
  <si>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</si>
  <si>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</si>
  <si>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</si>
  <si>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</si>
  <si>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</si>
  <si>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</si>
  <si>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</si>
  <si>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</si>
  <si>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</si>
  <si>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</si>
  <si>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</si>
  <si>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</si>
  <si>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</si>
  <si>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</si>
  <si>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</si>
  <si>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</si>
  <si>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</si>
  <si>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</si>
  <si>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</si>
  <si>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</si>
  <si>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</si>
  <si>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</si>
  <si>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</si>
  <si>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</si>
  <si>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</si>
  <si>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</si>
  <si>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</si>
  <si>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</si>
  <si>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</si>
  <si>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</si>
  <si>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</si>
  <si>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</si>
  <si>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</si>
  <si>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</si>
  <si>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</si>
  <si>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</si>
  <si>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</si>
  <si>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</si>
  <si>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</si>
  <si>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</si>
  <si>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</si>
  <si>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</si>
  <si>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</si>
  <si>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</si>
  <si>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</si>
  <si>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</si>
  <si>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</si>
  <si>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</si>
  <si>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</si>
  <si>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</si>
  <si>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</si>
  <si>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</si>
  <si>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</si>
  <si>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</si>
  <si>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</si>
  <si>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</si>
  <si>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</si>
  <si>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</si>
  <si>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</si>
  <si>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</si>
  <si>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</si>
  <si>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</si>
  <si>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</si>
  <si>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</si>
  <si>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</si>
  <si>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</si>
  <si>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</si>
  <si>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</si>
  <si>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</si>
  <si>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</si>
  <si>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</si>
  <si>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</si>
  <si>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</si>
  <si>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</si>
  <si>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</si>
  <si>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</si>
  <si>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</si>
  <si>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</si>
  <si>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</si>
  <si>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</si>
  <si>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</si>
  <si>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</si>
  <si>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</si>
  <si>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</si>
  <si>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</si>
  <si>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</si>
  <si>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</si>
  <si>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</si>
  <si>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</si>
  <si>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</si>
  <si>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</si>
  <si>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</si>
  <si>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</si>
  <si>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</si>
  <si>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</si>
  <si>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</si>
  <si>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</si>
  <si>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</si>
  <si>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</si>
  <si>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</si>
  <si>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</si>
  <si>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</si>
  <si>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</si>
  <si>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</si>
  <si>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</si>
  <si>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</si>
  <si>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</si>
  <si>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</si>
  <si>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</si>
  <si>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</si>
  <si>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</si>
  <si>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</si>
  <si>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</si>
  <si>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</si>
  <si>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</si>
  <si>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</si>
  <si>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</si>
  <si>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</si>
  <si>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</si>
  <si>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</si>
  <si>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</si>
  <si>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</si>
  <si>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</si>
  <si>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</si>
  <si>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</si>
  <si>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</si>
  <si>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</si>
  <si>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</si>
  <si>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</si>
  <si>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</si>
  <si>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</si>
  <si>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</si>
  <si>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</si>
  <si>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</si>
  <si>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</si>
  <si>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</si>
  <si>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</si>
  <si>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</si>
  <si>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</si>
  <si>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</si>
  <si>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</si>
  <si>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</si>
  <si>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</si>
  <si>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</si>
  <si>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</si>
  <si>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</si>
  <si>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</si>
  <si>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</si>
  <si>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</si>
  <si>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</si>
  <si>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</si>
  <si>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</si>
  <si>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</si>
  <si>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</si>
  <si>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</si>
  <si>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</si>
  <si>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</si>
  <si>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</si>
  <si>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</si>
  <si>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</si>
  <si>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</si>
  <si>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</si>
  <si>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</si>
  <si>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</si>
  <si>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</si>
  <si>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</si>
  <si>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</si>
  <si>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</si>
  <si>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</si>
  <si>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</si>
  <si>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</si>
  <si>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</si>
  <si>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</si>
  <si>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</si>
  <si>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</si>
  <si>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</si>
  <si>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</si>
  <si>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</si>
  <si>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</si>
  <si>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</si>
  <si>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</si>
  <si>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</si>
  <si>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</si>
  <si>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</si>
  <si>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</si>
  <si>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</si>
  <si>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</si>
  <si>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</si>
  <si>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</si>
  <si>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</si>
  <si>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</si>
  <si>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</si>
  <si>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</si>
  <si>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</si>
  <si>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</si>
  <si>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</si>
  <si>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</si>
  <si>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</si>
  <si>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</si>
  <si>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</si>
  <si>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</si>
  <si>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</si>
  <si>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</si>
  <si>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</si>
  <si>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</si>
  <si>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</si>
  <si>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</si>
  <si>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</si>
  <si>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</si>
  <si>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</si>
  <si>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</si>
  <si>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</si>
  <si>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</si>
  <si>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</si>
  <si>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</si>
  <si>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</si>
  <si>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</si>
  <si>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</si>
  <si>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</si>
  <si>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</si>
  <si>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</si>
  <si>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</si>
  <si>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</si>
  <si>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</si>
  <si>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</si>
  <si>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</si>
  <si>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</si>
  <si>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</si>
  <si>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</si>
  <si>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</si>
  <si>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</si>
  <si>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</si>
  <si>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</si>
  <si>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</si>
  <si>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</si>
  <si>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</si>
  <si>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</si>
  <si>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</si>
  <si>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</si>
  <si>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</si>
  <si>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</si>
  <si>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</si>
  <si>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</si>
  <si>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</si>
  <si>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</si>
  <si>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</si>
  <si>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</si>
  <si>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</si>
  <si>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</si>
  <si>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</si>
  <si>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</si>
  <si>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</si>
  <si>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</si>
  <si>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</si>
  <si>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</si>
  <si>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</si>
  <si>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</si>
  <si>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</si>
  <si>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</si>
  <si>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</si>
  <si>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</si>
  <si>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</si>
  <si>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</si>
  <si>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</si>
  <si>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</si>
  <si>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</si>
  <si>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</si>
  <si>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</si>
  <si>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</si>
  <si>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</si>
  <si>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</si>
  <si>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</si>
  <si>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</si>
  <si>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</si>
  <si>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</si>
  <si>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</si>
  <si>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</si>
  <si>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</si>
  <si>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</si>
  <si>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</si>
  <si>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</si>
  <si>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</si>
  <si>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</si>
  <si>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</si>
  <si>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</si>
  <si>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</si>
  <si>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</si>
  <si>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</si>
  <si>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</si>
  <si>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</si>
  <si>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</si>
  <si>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</si>
  <si>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</si>
  <si>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</si>
  <si>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</si>
  <si>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</si>
  <si>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</si>
  <si>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</si>
  <si>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</si>
  <si>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</si>
  <si>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</si>
  <si>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</si>
  <si>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</si>
  <si>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</si>
  <si>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</si>
  <si>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</si>
  <si>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</si>
  <si>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</si>
  <si>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</si>
  <si>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</si>
  <si>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</si>
  <si>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</si>
  <si>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</si>
  <si>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</si>
  <si>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</si>
  <si>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</si>
  <si>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</si>
  <si>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</si>
  <si>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</si>
  <si>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</si>
  <si>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</si>
  <si>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</si>
  <si>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</si>
  <si>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</si>
  <si>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</si>
  <si>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</si>
  <si>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</si>
  <si>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</si>
  <si>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</si>
  <si>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</si>
  <si>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</si>
  <si>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</si>
  <si>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</si>
  <si>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</si>
  <si>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</si>
  <si>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</si>
  <si>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</si>
  <si>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</si>
  <si>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</si>
  <si>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</si>
  <si>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</si>
  <si>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</si>
  <si>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</si>
  <si>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</si>
  <si>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</si>
  <si>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</si>
  <si>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</si>
  <si>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</si>
  <si>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</si>
  <si>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</si>
  <si>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</si>
  <si>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</si>
  <si>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</si>
  <si>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</si>
  <si>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</si>
  <si>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</si>
  <si>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</si>
  <si>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</si>
  <si>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</si>
  <si>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</si>
  <si>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</si>
  <si>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</si>
  <si>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</si>
  <si>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</si>
  <si>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</si>
  <si>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</si>
  <si>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</si>
  <si>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</si>
  <si>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</si>
  <si>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</si>
  <si>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</si>
  <si>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</si>
  <si>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</si>
  <si>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</si>
  <si>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</si>
  <si>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</si>
  <si>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</si>
  <si>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</si>
  <si>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</si>
  <si>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</si>
  <si>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</si>
  <si>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</si>
  <si>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</si>
  <si>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</si>
  <si>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</si>
  <si>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</si>
  <si>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</si>
  <si>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</si>
  <si>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</si>
  <si>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</si>
  <si>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</si>
  <si>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</si>
  <si>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</si>
  <si>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</si>
  <si>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</si>
  <si>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</si>
  <si>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</si>
  <si>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</si>
  <si>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</si>
  <si>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</si>
  <si>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</si>
  <si>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</si>
  <si>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</si>
  <si>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</si>
  <si>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</si>
  <si>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</si>
  <si>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</si>
  <si>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</si>
  <si>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</si>
  <si>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</si>
  <si>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</si>
  <si>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</si>
  <si>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</si>
  <si>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</si>
  <si>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</si>
  <si>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</si>
  <si>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</si>
  <si>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</si>
  <si>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</si>
  <si>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</si>
  <si>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</si>
  <si>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</si>
  <si>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</si>
  <si>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</si>
  <si>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</si>
  <si>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</si>
  <si>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</si>
  <si>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</si>
  <si>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</si>
  <si>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</si>
  <si>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</si>
  <si>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</si>
  <si>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</si>
  <si>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</si>
  <si>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</si>
  <si>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</si>
  <si>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</si>
  <si>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</si>
  <si>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</si>
  <si>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</si>
  <si>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</si>
  <si>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</si>
  <si>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</si>
  <si>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</si>
  <si>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</si>
  <si>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</si>
  <si>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</si>
  <si>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</si>
  <si>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</si>
  <si>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</si>
  <si>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</si>
  <si>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</si>
  <si>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</si>
  <si>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</si>
  <si>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</si>
  <si>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</si>
  <si>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</si>
  <si>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</si>
  <si>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</si>
  <si>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</si>
  <si>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</si>
  <si>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</si>
  <si>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</si>
  <si>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</si>
  <si>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</si>
  <si>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</si>
  <si>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</si>
  <si>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</si>
  <si>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</si>
  <si>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</si>
  <si>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</si>
  <si>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</si>
  <si>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</si>
  <si>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</si>
  <si>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</si>
  <si>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</si>
  <si>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</si>
  <si>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</si>
  <si>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</si>
  <si>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</si>
  <si>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</si>
  <si>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</si>
  <si>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</si>
  <si>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</si>
  <si>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</si>
  <si>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</si>
  <si>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</si>
  <si>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</si>
  <si>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</si>
  <si>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</si>
  <si>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</si>
  <si>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</si>
  <si>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</si>
  <si>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</si>
  <si>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</si>
  <si>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</si>
  <si>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</si>
  <si>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</si>
  <si>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</si>
  <si>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</si>
  <si>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</si>
  <si>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</si>
  <si>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</si>
  <si>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</si>
  <si>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</si>
  <si>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</si>
  <si>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</si>
  <si>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</si>
  <si>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</si>
  <si>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</si>
  <si>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</si>
  <si>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</si>
  <si>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</si>
  <si>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</si>
  <si>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</si>
  <si>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</si>
  <si>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</si>
  <si>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</si>
  <si>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</si>
  <si>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</si>
  <si>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</si>
  <si>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</si>
  <si>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</si>
  <si>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</si>
  <si>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</si>
  <si>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</si>
  <si>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</si>
  <si>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</si>
  <si>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</si>
  <si>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</si>
  <si>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</si>
  <si>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</si>
  <si>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</si>
  <si>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</si>
  <si>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</si>
  <si>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</si>
  <si>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</si>
  <si>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</si>
  <si>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</si>
  <si>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</si>
  <si>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</si>
  <si>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</si>
  <si>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</si>
  <si>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</si>
  <si>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</si>
  <si>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</si>
  <si>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</si>
  <si>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</si>
  <si>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</si>
  <si>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</si>
  <si>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</si>
  <si>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</si>
  <si>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</si>
  <si>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</si>
  <si>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</si>
  <si>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</si>
  <si>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</si>
  <si>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</si>
  <si>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</si>
  <si>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</si>
  <si>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</si>
  <si>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</si>
  <si>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</si>
  <si>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</si>
  <si>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</si>
  <si>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</si>
  <si>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</si>
  <si>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</si>
  <si>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</si>
  <si>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</si>
  <si>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</si>
  <si>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</si>
  <si>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</si>
  <si>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</si>
  <si>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</si>
  <si>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</si>
  <si>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</si>
  <si>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</si>
  <si>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</si>
  <si>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</si>
  <si>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</si>
  <si>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</si>
  <si>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</si>
  <si>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</si>
  <si>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</si>
  <si>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</si>
  <si>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</si>
  <si>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</si>
  <si>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</si>
  <si>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</si>
  <si>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</si>
  <si>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</si>
  <si>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</si>
  <si>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</si>
  <si>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</si>
  <si>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</si>
  <si>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</si>
  <si>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</si>
  <si>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</si>
  <si>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</si>
  <si>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</si>
  <si>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</si>
  <si>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</si>
  <si>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</si>
  <si>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</si>
  <si>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</si>
  <si>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</si>
  <si>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</si>
  <si>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</si>
  <si>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</si>
  <si>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</si>
  <si>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</si>
  <si>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</si>
  <si>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</si>
  <si>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</si>
  <si>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</si>
  <si>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</si>
  <si>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</si>
  <si>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</si>
  <si>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</si>
  <si>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</si>
  <si>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</si>
  <si>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</si>
  <si>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</si>
  <si>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</si>
  <si>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</si>
  <si>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</si>
  <si>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</si>
  <si>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</si>
  <si>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</si>
  <si>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</si>
  <si>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</si>
  <si>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</si>
  <si>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</si>
  <si>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</si>
  <si>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</si>
  <si>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</si>
  <si>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</si>
  <si>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</si>
  <si>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</si>
  <si>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</si>
  <si>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</si>
  <si>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</si>
  <si>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</si>
  <si>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</si>
  <si>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</si>
  <si>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</si>
  <si>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</si>
  <si>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</si>
  <si>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</si>
  <si>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</si>
  <si>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</si>
  <si>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</si>
  <si>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</si>
  <si>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</si>
  <si>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</si>
  <si>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</si>
  <si>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</si>
  <si>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</si>
  <si>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</si>
  <si>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</si>
  <si>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</si>
  <si>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</si>
  <si>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</si>
  <si>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</si>
  <si>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</si>
  <si>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</si>
  <si>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</si>
  <si>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</si>
  <si>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</si>
  <si>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</si>
  <si>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</si>
  <si>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</si>
  <si>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</si>
  <si>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</si>
  <si>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</si>
  <si>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</si>
  <si>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</si>
  <si>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</si>
  <si>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</si>
  <si>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</si>
  <si>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</si>
  <si>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</si>
  <si>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</si>
  <si>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</si>
  <si>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</si>
  <si>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</si>
  <si>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</si>
  <si>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</si>
  <si>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</si>
  <si>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</si>
  <si>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</si>
  <si>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</si>
  <si>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</si>
  <si>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</si>
  <si>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</si>
  <si>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</si>
  <si>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</si>
  <si>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</si>
  <si>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</si>
  <si>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</si>
  <si>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</si>
  <si>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</si>
  <si>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</si>
  <si>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</si>
  <si>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</si>
  <si>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</si>
  <si>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</si>
  <si>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</si>
  <si>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</si>
  <si>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</si>
  <si>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</si>
  <si>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</si>
  <si>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</si>
  <si>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</si>
  <si>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</si>
  <si>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</si>
  <si>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</si>
  <si>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</si>
  <si>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</si>
  <si>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</si>
  <si>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</si>
  <si>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</si>
  <si>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</si>
  <si>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</si>
  <si>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</si>
  <si>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</si>
  <si>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</si>
  <si>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</si>
  <si>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</si>
  <si>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</si>
  <si>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</si>
  <si>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</si>
  <si>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</si>
  <si>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</si>
  <si>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</si>
  <si>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</si>
  <si>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</si>
  <si>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</si>
  <si>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</si>
  <si>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</si>
  <si>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</si>
  <si>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</si>
  <si>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</si>
  <si>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</si>
  <si>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</si>
  <si>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</si>
  <si>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</si>
  <si>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</si>
  <si>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</si>
  <si>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</si>
  <si>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</si>
  <si>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</si>
  <si>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</si>
  <si>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</si>
  <si>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</si>
  <si>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</si>
  <si>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</si>
  <si>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</si>
  <si>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</si>
  <si>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</si>
  <si>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</si>
  <si>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</si>
  <si>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</si>
  <si>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</si>
  <si>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</si>
  <si>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</si>
  <si>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</si>
  <si>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</si>
  <si>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</si>
  <si>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</si>
  <si>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</si>
  <si>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</si>
  <si>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</si>
  <si>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</si>
  <si>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</si>
  <si>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</si>
  <si>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</si>
  <si>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</si>
  <si>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</si>
  <si>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</si>
  <si>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</si>
  <si>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</si>
  <si>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</si>
  <si>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</si>
  <si>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</si>
  <si>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</si>
  <si>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</si>
  <si>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</si>
  <si>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</si>
  <si>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</si>
  <si>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</si>
  <si>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</si>
  <si>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</si>
  <si>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</si>
  <si>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</si>
  <si>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</si>
  <si>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</si>
  <si>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</si>
  <si>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</si>
  <si>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</si>
  <si>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</si>
  <si>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</si>
  <si>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</si>
  <si>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</si>
  <si>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</si>
  <si>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</si>
  <si>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</si>
  <si>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</si>
  <si>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</si>
  <si>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</si>
  <si>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</si>
  <si>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</si>
  <si>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</si>
  <si>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</si>
  <si>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</si>
  <si>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</si>
  <si>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</si>
  <si>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</si>
  <si>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</si>
  <si>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</si>
  <si>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</si>
  <si>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</si>
  <si>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</si>
  <si>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</si>
  <si>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</si>
  <si>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</si>
  <si>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</si>
  <si>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</si>
  <si>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</si>
  <si>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</si>
  <si>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</si>
  <si>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</si>
  <si>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</si>
  <si>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</si>
  <si>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</si>
  <si>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</si>
  <si>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</si>
  <si>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</si>
  <si>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</si>
  <si>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</si>
  <si>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</si>
  <si>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</si>
  <si>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</si>
  <si>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</si>
  <si>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</si>
  <si>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</si>
  <si>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</si>
  <si>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</si>
  <si>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</si>
  <si>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</si>
  <si>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</si>
  <si>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</si>
  <si>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</si>
  <si>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</si>
  <si>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</si>
  <si>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</si>
  <si>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</si>
  <si>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</si>
  <si>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</si>
  <si>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</si>
  <si>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</si>
  <si>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</si>
  <si>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</si>
  <si>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</si>
  <si>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</si>
  <si>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</si>
  <si>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</si>
  <si>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</si>
  <si>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</si>
  <si>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</si>
  <si>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</si>
  <si>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</si>
  <si>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</si>
  <si>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</si>
  <si>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</si>
  <si>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</si>
  <si>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</si>
  <si>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</si>
  <si>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</si>
  <si>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</si>
  <si>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</si>
  <si>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</si>
  <si>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</si>
  <si>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</si>
  <si>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</si>
  <si>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</si>
  <si>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</si>
  <si>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</si>
  <si>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</si>
  <si>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</si>
  <si>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</si>
  <si>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</si>
  <si>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</si>
  <si>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</si>
  <si>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</si>
  <si>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</si>
  <si>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</si>
  <si>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</si>
  <si>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</si>
  <si>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</si>
  <si>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</si>
  <si>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</si>
  <si>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</si>
  <si>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</si>
  <si>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</si>
  <si>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</si>
  <si>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</si>
  <si>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</si>
  <si>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</si>
  <si>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</si>
  <si>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</si>
  <si>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</si>
  <si>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</si>
  <si>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</si>
  <si>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</si>
  <si>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</si>
  <si>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</si>
  <si>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</si>
  <si>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</si>
  <si>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</si>
  <si>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</si>
  <si>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</si>
  <si>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</si>
  <si>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</si>
  <si>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</si>
  <si>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</si>
  <si>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</si>
  <si>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</si>
  <si>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</si>
  <si>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</si>
  <si>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</si>
  <si>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</si>
  <si>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</si>
  <si>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</si>
  <si>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</si>
  <si>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</si>
  <si>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</si>
  <si>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</si>
  <si>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</si>
  <si>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</si>
  <si>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</si>
  <si>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</si>
  <si>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</si>
  <si>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</si>
  <si>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</si>
  <si>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</si>
  <si>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</si>
  <si>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</si>
  <si>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</si>
  <si>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</si>
  <si>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</si>
  <si>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</si>
  <si>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</si>
  <si>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</si>
  <si>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</si>
  <si>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</si>
  <si>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</si>
  <si>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</si>
  <si>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</si>
  <si>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</si>
  <si>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</si>
  <si>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</si>
  <si>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</si>
  <si>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</si>
  <si>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</si>
  <si>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</si>
  <si>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</si>
  <si>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</si>
  <si>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</si>
  <si>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</si>
  <si>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</si>
  <si>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</si>
  <si>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</si>
  <si>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</si>
  <si>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</si>
  <si>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</si>
  <si>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</si>
  <si>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</si>
  <si>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</si>
  <si>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</si>
  <si>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</si>
  <si>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</si>
  <si>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</si>
  <si>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</si>
  <si>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</si>
  <si>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</si>
  <si>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</si>
  <si>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</si>
  <si>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</si>
  <si>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</si>
  <si>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</si>
  <si>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</si>
  <si>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</si>
  <si>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</si>
  <si>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</si>
  <si>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</si>
  <si>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</si>
  <si>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</si>
  <si>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</si>
  <si>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</si>
  <si>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</si>
  <si>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</si>
  <si>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</si>
  <si>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</si>
  <si>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</si>
  <si>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</si>
  <si>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</si>
  <si>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</si>
  <si>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</si>
  <si>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</si>
  <si>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</si>
  <si>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</si>
  <si>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</si>
  <si>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</si>
  <si>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</si>
  <si>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</si>
  <si>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</si>
  <si>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</si>
  <si>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</si>
  <si>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</si>
  <si>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</si>
  <si>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</si>
  <si>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</si>
  <si>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</si>
  <si>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</si>
  <si>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</si>
  <si>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</si>
  <si>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</si>
  <si>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</si>
  <si>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</si>
  <si>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</si>
  <si>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</si>
  <si>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</si>
  <si>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</si>
  <si>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</si>
  <si>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</si>
  <si>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</si>
  <si>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</si>
  <si>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</si>
  <si>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</si>
  <si>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</si>
  <si>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</si>
  <si>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</si>
  <si>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</si>
  <si>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</si>
  <si>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</si>
  <si>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</si>
  <si>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</si>
  <si>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</si>
  <si>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</si>
  <si>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</si>
  <si>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</si>
  <si>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</si>
  <si>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</si>
  <si>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</si>
  <si>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</si>
  <si>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</si>
  <si>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</si>
  <si>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</si>
  <si>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</si>
  <si>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</si>
  <si>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</si>
  <si>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</si>
  <si>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</si>
  <si>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</si>
  <si>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</si>
  <si>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</si>
  <si>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</si>
  <si>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</si>
  <si>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</si>
  <si>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</si>
  <si>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</si>
  <si>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</si>
  <si>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</si>
  <si>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</si>
  <si>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</si>
  <si>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</si>
  <si>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</si>
  <si>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</si>
  <si>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</si>
  <si>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</si>
  <si>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</si>
  <si>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</si>
  <si>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</si>
  <si>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</si>
  <si>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</si>
  <si>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</si>
  <si>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</si>
  <si>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</si>
  <si>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</si>
  <si>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</si>
  <si>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</si>
  <si>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</si>
  <si>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</si>
  <si>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</si>
  <si>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</si>
  <si>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</si>
  <si>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</si>
  <si>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</si>
  <si>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</si>
  <si>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</si>
  <si>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</si>
  <si>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</si>
  <si>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</si>
  <si>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</si>
  <si>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</si>
  <si>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</si>
  <si>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</si>
  <si>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</si>
  <si>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</si>
  <si>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</si>
  <si>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</si>
  <si>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</si>
  <si>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</si>
  <si>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</si>
  <si>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</si>
  <si>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</si>
  <si>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</si>
  <si>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</si>
  <si>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</si>
  <si>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</si>
  <si>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</si>
  <si>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</si>
  <si>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</si>
  <si>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</si>
  <si>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</si>
  <si>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</si>
  <si>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</si>
  <si>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</si>
  <si>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</si>
  <si>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</si>
  <si>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</si>
  <si>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</si>
  <si>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</si>
  <si>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</si>
  <si>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</si>
  <si>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</si>
  <si>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</si>
  <si>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</si>
  <si>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</si>
  <si>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</si>
  <si>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</si>
  <si>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</si>
  <si>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</si>
  <si>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</si>
  <si>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</si>
  <si>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</si>
  <si>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</si>
  <si>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</si>
  <si>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</si>
  <si>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</si>
  <si>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</si>
  <si>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</si>
  <si>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</si>
  <si>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</si>
  <si>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</si>
  <si>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</si>
  <si>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</si>
  <si>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</si>
  <si>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</si>
  <si>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</si>
  <si>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</si>
  <si>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</si>
  <si>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</si>
  <si>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</si>
  <si>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</si>
  <si>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</si>
  <si>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</si>
  <si>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</si>
  <si>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</si>
  <si>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</si>
  <si>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</si>
  <si>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</si>
  <si>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</si>
  <si>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</si>
  <si>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</si>
  <si>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</si>
  <si>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</si>
  <si>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</si>
  <si>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</si>
  <si>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</si>
  <si>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</si>
  <si>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</si>
  <si>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</si>
  <si>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</si>
  <si>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</si>
  <si>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</si>
  <si>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</si>
  <si>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</si>
  <si>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</si>
  <si>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</si>
  <si>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</si>
  <si>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</si>
  <si>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</si>
  <si>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</si>
  <si>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</si>
  <si>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</si>
  <si>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</si>
  <si>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</si>
  <si>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</si>
  <si>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</si>
  <si>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</si>
  <si>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</si>
  <si>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</si>
  <si>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</si>
  <si>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</si>
  <si>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</si>
  <si>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</si>
  <si>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</si>
  <si>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</si>
  <si>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</si>
  <si>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</si>
  <si>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</si>
  <si>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</si>
  <si>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</si>
  <si>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</si>
  <si>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</si>
  <si>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</si>
  <si>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</si>
  <si>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</si>
  <si>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</si>
  <si>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</si>
  <si>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</si>
  <si>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</si>
  <si>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</si>
  <si>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</si>
  <si>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</si>
  <si>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</si>
  <si>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</si>
  <si>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</si>
  <si>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</si>
  <si>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</si>
  <si>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</si>
  <si>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</si>
  <si>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</si>
  <si>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</si>
  <si>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</si>
  <si>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</si>
  <si>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</si>
  <si>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</si>
  <si>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</si>
  <si>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</si>
  <si>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</si>
  <si>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</si>
  <si>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</si>
  <si>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</si>
  <si>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</si>
  <si>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</si>
  <si>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</si>
  <si>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</si>
  <si>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</si>
  <si>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</si>
  <si>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</si>
  <si>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</si>
  <si>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</si>
  <si>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</si>
  <si>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</si>
  <si>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</si>
  <si>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</si>
  <si>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</si>
  <si>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</si>
  <si>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</si>
  <si>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</si>
  <si>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</si>
  <si>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</si>
  <si>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</si>
  <si>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</si>
  <si>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</si>
  <si>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</si>
  <si>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</si>
  <si>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</si>
  <si>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</si>
  <si>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</si>
  <si>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</si>
  <si>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</si>
  <si>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</si>
  <si>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</si>
  <si>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</si>
  <si>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</si>
  <si>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</si>
  <si>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</si>
  <si>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</si>
  <si>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</si>
  <si>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</si>
  <si>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</si>
  <si>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</si>
  <si>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</si>
  <si>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</si>
  <si>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</si>
  <si>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</si>
  <si>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</si>
  <si>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</si>
  <si>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</si>
  <si>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</si>
  <si>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</si>
  <si>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</si>
  <si>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</si>
  <si>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</si>
  <si>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</si>
  <si>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</si>
  <si>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</si>
  <si>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</si>
  <si>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</si>
  <si>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</si>
  <si>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</si>
  <si>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</si>
  <si>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</si>
  <si>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</si>
  <si>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</si>
  <si>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</si>
  <si>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</si>
  <si>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</si>
  <si>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</si>
  <si>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</si>
  <si>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</si>
  <si>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</si>
  <si>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</si>
  <si>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</si>
  <si>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</si>
  <si>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</si>
  <si>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</si>
  <si>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</si>
  <si>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</si>
  <si>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</si>
  <si>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</si>
  <si>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</si>
  <si>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</si>
  <si>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</si>
  <si>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</si>
  <si>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</si>
  <si>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</si>
  <si>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</si>
  <si>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</si>
  <si>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</si>
  <si>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</si>
  <si>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</si>
  <si>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</si>
  <si>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</si>
  <si>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</si>
  <si>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</si>
  <si>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</si>
  <si>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</si>
  <si>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</si>
  <si>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</si>
  <si>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</si>
  <si>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</si>
  <si>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</si>
  <si>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</si>
  <si>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</si>
  <si>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</si>
  <si>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</si>
  <si>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</si>
  <si>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</si>
  <si>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</si>
  <si>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</si>
  <si>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</si>
  <si>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</si>
  <si>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</si>
  <si>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</si>
  <si>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</si>
  <si>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</si>
  <si>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</si>
  <si>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</si>
  <si>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</si>
  <si>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</si>
  <si>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</si>
  <si>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</si>
  <si>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</si>
  <si>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</si>
  <si>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</si>
  <si>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</si>
  <si>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</si>
  <si>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</si>
  <si>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</si>
  <si>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</si>
  <si>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</si>
  <si>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</si>
  <si>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</si>
  <si>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</si>
  <si>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</si>
  <si>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</si>
  <si>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</si>
  <si>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</si>
  <si>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</si>
  <si>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</si>
  <si>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</si>
  <si>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</si>
  <si>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</si>
  <si>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</si>
  <si>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</si>
  <si>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</si>
  <si>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</si>
  <si>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</si>
  <si>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</si>
  <si>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</si>
  <si>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</si>
  <si>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</si>
  <si>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</si>
  <si>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</si>
  <si>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</si>
  <si>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</si>
  <si>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</si>
  <si>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</si>
  <si>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</si>
  <si>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</si>
  <si>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</si>
  <si>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</si>
  <si>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</si>
  <si>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</si>
  <si>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</si>
  <si>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</si>
  <si>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</si>
  <si>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</si>
  <si>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</si>
  <si>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</si>
  <si>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</si>
  <si>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</si>
  <si>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</si>
  <si>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</si>
  <si>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</si>
  <si>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</si>
  <si>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</si>
  <si>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</si>
  <si>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</si>
  <si>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</si>
  <si>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</si>
  <si>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</si>
  <si>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</si>
  <si>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</si>
  <si>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</si>
  <si>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</si>
  <si>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</si>
  <si>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</si>
  <si>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</si>
  <si>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</si>
  <si>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</si>
  <si>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</si>
  <si>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</si>
  <si>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</si>
  <si>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</si>
  <si>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</si>
  <si>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</si>
  <si>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</si>
  <si>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</si>
  <si>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</si>
  <si>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</si>
  <si>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</si>
  <si>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</si>
  <si>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</si>
  <si>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</si>
  <si>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</si>
  <si>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</si>
  <si>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</si>
  <si>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</si>
  <si>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</si>
  <si>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</si>
  <si>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</si>
  <si>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</si>
  <si>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</si>
  <si>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</si>
  <si>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</si>
  <si>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</si>
  <si>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</si>
  <si>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</si>
  <si>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</si>
  <si>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</si>
  <si>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</si>
  <si>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</si>
  <si>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</si>
  <si>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</si>
  <si>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</si>
  <si>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</si>
  <si>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</si>
  <si>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</si>
  <si>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</si>
  <si>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</si>
  <si>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</si>
  <si>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</si>
  <si>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</si>
  <si>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</si>
  <si>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</si>
  <si>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</si>
  <si>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</si>
  <si>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</si>
  <si>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</si>
  <si>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</si>
  <si>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</si>
  <si>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</si>
  <si>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</si>
  <si>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</si>
  <si>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</si>
  <si>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</si>
  <si>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</si>
  <si>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</si>
  <si>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</si>
  <si>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</si>
  <si>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</si>
  <si>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</si>
  <si>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</si>
  <si>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</si>
  <si>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</si>
  <si>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</si>
  <si>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</si>
  <si>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</si>
  <si>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</si>
  <si>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</si>
  <si>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</si>
  <si>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</si>
  <si>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</si>
  <si>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</si>
  <si>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</si>
  <si>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</si>
  <si>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</si>
  <si>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</si>
  <si>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</si>
  <si>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</si>
  <si>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</si>
  <si>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</si>
  <si>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</si>
  <si>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</si>
  <si>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</si>
  <si>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</si>
  <si>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</si>
  <si>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</si>
  <si>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</si>
  <si>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</si>
  <si>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</si>
  <si>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</si>
  <si>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</si>
  <si>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</si>
  <si>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</si>
  <si>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</si>
  <si>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</si>
  <si>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</si>
  <si>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</si>
  <si>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</si>
  <si>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</si>
  <si>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</si>
  <si>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</si>
  <si>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</si>
  <si>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</si>
  <si>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</si>
  <si>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</si>
  <si>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</si>
  <si>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</si>
  <si>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</si>
  <si>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</si>
  <si>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</si>
  <si>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</si>
  <si>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</si>
  <si>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</si>
  <si>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</si>
  <si>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</si>
  <si>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</si>
  <si>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</si>
  <si>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</si>
  <si>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</si>
  <si>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</si>
  <si>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</si>
  <si>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</si>
  <si>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</si>
  <si>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</si>
  <si>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</si>
  <si>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</si>
  <si>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</si>
  <si>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</si>
  <si>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</si>
  <si>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</si>
  <si>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</si>
  <si>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</si>
  <si>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</si>
  <si>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</si>
  <si>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</si>
  <si>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</si>
  <si>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</si>
  <si>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</si>
  <si>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</si>
  <si>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</si>
  <si>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</si>
  <si>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</si>
  <si>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</si>
  <si>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</si>
  <si>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</si>
  <si>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</si>
  <si>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</si>
  <si>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</si>
  <si>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</si>
  <si>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</si>
  <si>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</si>
  <si>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</si>
  <si>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</si>
  <si>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</si>
  <si>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</si>
  <si>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</si>
  <si>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</si>
  <si>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</si>
  <si>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</si>
  <si>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</si>
  <si>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</si>
  <si>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</si>
  <si>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</si>
  <si>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</si>
  <si>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</si>
  <si>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</si>
  <si>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</si>
  <si>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</si>
  <si>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</si>
  <si>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</si>
  <si>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</si>
  <si>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</si>
  <si>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</si>
  <si>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</si>
  <si>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</si>
  <si>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</si>
  <si>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</si>
  <si>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</si>
  <si>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</si>
  <si>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</si>
  <si>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</si>
  <si>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</si>
  <si>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</si>
  <si>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</si>
  <si>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</si>
  <si>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</si>
  <si>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</si>
  <si>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</si>
  <si>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</si>
  <si>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</si>
  <si>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</si>
  <si>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</si>
  <si>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</si>
  <si>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</si>
  <si>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</si>
  <si>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</si>
  <si>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</si>
  <si>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</si>
  <si>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</si>
  <si>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</si>
  <si>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</si>
  <si>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</si>
  <si>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</si>
  <si>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</si>
  <si>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</si>
  <si>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</si>
  <si>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</si>
  <si>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</si>
  <si>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</si>
  <si>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</si>
  <si>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</si>
  <si>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</si>
  <si>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</si>
  <si>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</si>
  <si>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</si>
  <si>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</si>
  <si>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</si>
  <si>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</si>
  <si>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</si>
  <si>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</si>
  <si>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</si>
  <si>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</si>
  <si>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</si>
  <si>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</si>
  <si>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</si>
  <si>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</si>
  <si>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</si>
  <si>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</si>
  <si>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</si>
  <si>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</si>
  <si>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</si>
  <si>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</si>
  <si>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</si>
  <si>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</si>
  <si>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</si>
  <si>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</si>
  <si>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</si>
  <si>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</si>
  <si>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</si>
  <si>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</si>
  <si>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</si>
  <si>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</si>
  <si>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</si>
  <si>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</si>
  <si>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</si>
  <si>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</si>
  <si>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</si>
  <si>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</si>
  <si>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</si>
  <si>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</si>
  <si>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</si>
  <si>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</si>
  <si>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</si>
  <si>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</si>
  <si>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</si>
  <si>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</si>
  <si>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</si>
  <si>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</si>
  <si>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</si>
  <si>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</si>
  <si>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</si>
  <si>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</si>
  <si>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</si>
  <si>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</si>
  <si>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</si>
  <si>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</si>
  <si>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</si>
  <si>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</si>
  <si>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</si>
  <si>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</si>
  <si>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</si>
  <si>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</si>
  <si>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</si>
  <si>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</si>
  <si>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</si>
  <si>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</si>
  <si>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</si>
  <si>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</si>
  <si>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</si>
  <si>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</si>
  <si>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</si>
  <si>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</si>
  <si>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</si>
  <si>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</si>
  <si>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</si>
  <si>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</si>
  <si>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</si>
  <si>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</si>
  <si>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</si>
  <si>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</si>
  <si>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</si>
  <si>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</si>
  <si>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</si>
  <si>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</si>
  <si>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</si>
  <si>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</si>
  <si>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</si>
  <si>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</si>
  <si>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</si>
  <si>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</si>
  <si>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</si>
  <si>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</si>
  <si>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</si>
  <si>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</si>
  <si>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</si>
  <si>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</si>
  <si>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</si>
  <si>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</si>
  <si>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</si>
  <si>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</si>
  <si>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</si>
  <si>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</si>
  <si>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</si>
  <si>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</si>
  <si>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</si>
  <si>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</si>
  <si>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</si>
  <si>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</si>
  <si>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</si>
  <si>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</si>
  <si>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</si>
  <si>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</si>
  <si>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</si>
  <si>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</si>
  <si>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</si>
  <si>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</si>
  <si>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</si>
  <si>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</si>
  <si>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</si>
  <si>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</si>
  <si>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</si>
  <si>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</si>
  <si>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</si>
  <si>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</si>
  <si>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</si>
  <si>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</si>
  <si>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</si>
  <si>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</si>
  <si>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</si>
  <si>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</si>
  <si>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</si>
  <si>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</si>
  <si>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</si>
  <si>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</si>
  <si>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</si>
  <si>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</si>
  <si>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</si>
  <si>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</si>
  <si>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</si>
  <si>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</si>
  <si>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</si>
  <si>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</si>
  <si>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</si>
  <si>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</si>
  <si>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</si>
  <si>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</si>
  <si>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</si>
  <si>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</si>
  <si>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</si>
  <si>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</si>
  <si>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</si>
  <si>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</si>
  <si>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</si>
  <si>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</si>
  <si>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</si>
  <si>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</si>
  <si>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</si>
  <si>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</si>
  <si>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</si>
  <si>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</si>
  <si>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</si>
  <si>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</si>
  <si>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</si>
  <si>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</si>
  <si>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</si>
  <si>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</si>
  <si>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</si>
  <si>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</si>
  <si>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</si>
  <si>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</si>
  <si>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</si>
  <si>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</si>
  <si>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</si>
  <si>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</si>
  <si>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</si>
  <si>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</si>
  <si>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</si>
  <si>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</si>
  <si>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</si>
  <si>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</si>
  <si>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</si>
  <si>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</si>
  <si>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</si>
  <si>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</si>
  <si>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</si>
  <si>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</si>
  <si>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</si>
  <si>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</si>
  <si>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</si>
  <si>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</si>
  <si>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</si>
  <si>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</si>
  <si>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</si>
  <si>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</si>
  <si>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</si>
  <si>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</si>
  <si>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</si>
  <si>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</si>
  <si>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</si>
  <si>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</si>
  <si>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</si>
  <si>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</si>
  <si>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</si>
  <si>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</si>
  <si>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</si>
  <si>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</si>
  <si>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</si>
  <si>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</si>
  <si>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</si>
  <si>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</si>
  <si>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</si>
  <si>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</si>
  <si>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</si>
  <si>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</si>
  <si>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</si>
  <si>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</si>
  <si>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</si>
  <si>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</si>
  <si>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</si>
  <si>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</si>
  <si>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</si>
  <si>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</si>
  <si>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</si>
  <si>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</si>
  <si>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</si>
  <si>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</si>
  <si>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</si>
  <si>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</si>
  <si>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</si>
  <si>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</si>
  <si>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</si>
  <si>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</si>
  <si>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</si>
  <si>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</si>
  <si>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</si>
  <si>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</si>
  <si>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</si>
  <si>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</si>
  <si>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</si>
  <si>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</si>
  <si>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</si>
  <si>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</si>
  <si>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</si>
  <si>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</si>
  <si>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</si>
  <si>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</si>
  <si>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</si>
  <si>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</si>
  <si>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</si>
  <si>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</si>
  <si>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</si>
  <si>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</si>
  <si>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</si>
  <si>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</si>
  <si>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</si>
  <si>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</si>
  <si>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</si>
  <si>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</si>
  <si>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</si>
  <si>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</si>
  <si>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</si>
  <si>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</si>
  <si>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</si>
  <si>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</si>
  <si>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</si>
  <si>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</si>
  <si>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</si>
  <si>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</si>
  <si>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</si>
  <si>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</si>
  <si>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</si>
  <si>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</si>
  <si>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</si>
  <si>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</si>
  <si>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</si>
  <si>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</si>
  <si>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</si>
  <si>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</si>
  <si>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</si>
  <si>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</si>
  <si>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</si>
  <si>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</si>
  <si>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</si>
  <si>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</si>
  <si>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</si>
  <si>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</si>
  <si>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</si>
  <si>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</si>
  <si>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</si>
  <si>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</si>
  <si>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</si>
  <si>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</si>
  <si>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</si>
  <si>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</si>
  <si>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</si>
  <si>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</si>
  <si>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</si>
  <si>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</si>
  <si>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</si>
  <si>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</si>
  <si>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</si>
  <si>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</si>
  <si>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</si>
  <si>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</si>
  <si>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</si>
  <si>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</si>
  <si>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</si>
  <si>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</si>
  <si>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</si>
  <si>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</si>
  <si>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</si>
  <si>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</si>
  <si>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</si>
  <si>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</si>
  <si>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</si>
  <si>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</si>
  <si>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</si>
  <si>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</si>
  <si>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</si>
  <si>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</si>
  <si>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</si>
  <si>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</si>
  <si>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</si>
  <si>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</si>
  <si>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</si>
  <si>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</si>
  <si>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</si>
  <si>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</si>
  <si>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</si>
  <si>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</si>
  <si>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</si>
  <si>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</si>
  <si>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</si>
  <si>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</si>
  <si>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</si>
  <si>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</si>
  <si>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</si>
  <si>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</si>
  <si>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</si>
  <si>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</si>
  <si>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</si>
  <si>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</si>
  <si>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</si>
  <si>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</si>
  <si>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</si>
  <si>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</si>
  <si>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</si>
  <si>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</si>
  <si>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</si>
  <si>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</si>
  <si>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</si>
  <si>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</si>
  <si>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</si>
  <si>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</si>
  <si>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</si>
  <si>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</si>
  <si>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</si>
  <si>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</si>
  <si>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</si>
  <si>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</si>
  <si>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</si>
  <si>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</si>
  <si>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</si>
  <si>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</si>
  <si>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</si>
  <si>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</si>
  <si>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</si>
  <si>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</si>
  <si>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</si>
  <si>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</si>
  <si>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</si>
  <si>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</si>
  <si>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</si>
  <si>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</si>
  <si>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</si>
  <si>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</si>
  <si>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</si>
  <si>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</si>
  <si>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</si>
  <si>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</si>
  <si>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</si>
  <si>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</si>
  <si>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</si>
  <si>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</si>
  <si>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</si>
  <si>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</si>
  <si>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</si>
  <si>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</si>
  <si>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</si>
  <si>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</si>
  <si>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</si>
  <si>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</si>
  <si>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</si>
  <si>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</si>
  <si>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</si>
  <si>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</si>
  <si>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</si>
  <si>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</si>
  <si>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</si>
  <si>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</si>
  <si>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</si>
  <si>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</si>
  <si>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</si>
  <si>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</si>
  <si>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</si>
  <si>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</si>
  <si>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</si>
  <si>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</si>
  <si>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</si>
  <si>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</si>
  <si>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</si>
  <si>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</si>
  <si>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</si>
  <si>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</si>
  <si>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</si>
  <si>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</si>
  <si>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</si>
  <si>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</si>
  <si>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</si>
  <si>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</si>
  <si>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</si>
  <si>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</si>
  <si>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</si>
  <si>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</si>
  <si>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</si>
  <si>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</si>
  <si>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</si>
  <si>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</si>
  <si>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</si>
  <si>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</si>
  <si>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</si>
  <si>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</si>
  <si>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</si>
  <si>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</si>
  <si>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</si>
  <si>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</si>
  <si>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</si>
  <si>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</si>
  <si>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</si>
  <si>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</si>
  <si>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</si>
  <si>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</si>
  <si>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</si>
  <si>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</si>
  <si>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</si>
  <si>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</si>
  <si>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</si>
  <si>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</si>
  <si>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</si>
  <si>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</si>
  <si>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</si>
  <si>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</si>
  <si>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</si>
  <si>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</si>
  <si>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</si>
  <si>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</si>
  <si>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</si>
  <si>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</si>
  <si>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</si>
  <si>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</si>
  <si>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</si>
  <si>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</si>
  <si>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</si>
  <si>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</si>
  <si>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</si>
  <si>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</si>
  <si>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</si>
  <si>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</si>
  <si>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</si>
  <si>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</si>
  <si>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</si>
  <si>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</si>
  <si>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</si>
  <si>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</si>
  <si>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</si>
  <si>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</si>
  <si>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</si>
  <si>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</si>
  <si>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</si>
  <si>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</si>
  <si>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</si>
  <si>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</si>
  <si>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</si>
  <si>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</si>
  <si>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</si>
  <si>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</si>
  <si>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</si>
  <si>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</si>
  <si>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</si>
  <si>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</si>
  <si>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</si>
  <si>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</si>
  <si>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</si>
  <si>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</si>
  <si>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</si>
  <si>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</si>
  <si>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</si>
  <si>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</si>
  <si>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</si>
  <si>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</si>
  <si>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</si>
  <si>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</si>
  <si>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</si>
  <si>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</si>
  <si>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</si>
  <si>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</si>
  <si>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</si>
  <si>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</si>
  <si>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</si>
  <si>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</si>
  <si>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</si>
  <si>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</si>
  <si>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</si>
  <si>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</si>
  <si>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</si>
  <si>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</si>
  <si>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</si>
  <si>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</si>
  <si>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</si>
  <si>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</si>
  <si>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</si>
  <si>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</si>
  <si>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</si>
  <si>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</si>
  <si>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</si>
  <si>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</si>
  <si>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</si>
  <si>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</si>
  <si>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</si>
  <si>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</si>
  <si>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</si>
  <si>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</si>
  <si>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</si>
  <si>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</si>
  <si>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</si>
  <si>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</si>
  <si>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</si>
  <si>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</si>
  <si>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</si>
  <si>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</si>
  <si>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</si>
  <si>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</si>
  <si>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</si>
  <si>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</si>
  <si>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</si>
  <si>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</si>
  <si>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</si>
  <si>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</si>
  <si>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</si>
  <si>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</si>
  <si>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</si>
  <si>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</si>
  <si>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</si>
  <si>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</si>
  <si>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</si>
  <si>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</si>
  <si>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</si>
  <si>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</si>
  <si>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</si>
  <si>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</si>
  <si>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</si>
  <si>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</si>
  <si>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</si>
  <si>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</si>
  <si>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</si>
  <si>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</si>
  <si>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</si>
  <si>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</si>
  <si>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</si>
  <si>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</si>
  <si>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</si>
  <si>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</si>
  <si>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</si>
  <si>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</si>
  <si>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</si>
  <si>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</si>
  <si>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</si>
  <si>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</si>
  <si>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</si>
  <si>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</si>
  <si>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</si>
  <si>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</si>
  <si>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</si>
  <si>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</si>
  <si>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</si>
  <si>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</si>
  <si>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</si>
  <si>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</si>
  <si>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</si>
  <si>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</si>
  <si>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</si>
  <si>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</si>
  <si>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</si>
  <si>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</si>
  <si>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</si>
  <si>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</si>
  <si>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</si>
  <si>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</si>
  <si>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</si>
  <si>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</si>
  <si>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</si>
  <si>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</si>
  <si>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</si>
  <si>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</si>
  <si>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</si>
  <si>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</si>
  <si>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</si>
  <si>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</si>
  <si>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</si>
  <si>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</si>
  <si>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</si>
  <si>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</si>
  <si>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</si>
  <si>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</si>
  <si>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</si>
  <si>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</si>
  <si>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</si>
  <si>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</si>
  <si>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</si>
  <si>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</si>
  <si>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</si>
  <si>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</si>
  <si>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</si>
  <si>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</si>
  <si>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</si>
  <si>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</si>
  <si>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</si>
  <si>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</si>
  <si>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</si>
  <si>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</si>
  <si>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</si>
  <si>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</si>
  <si>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</si>
  <si>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</si>
  <si>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</si>
  <si>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</si>
  <si>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</si>
  <si>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</si>
  <si>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</si>
  <si>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</si>
  <si>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</si>
  <si>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</si>
  <si>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</si>
  <si>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</si>
  <si>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</si>
  <si>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</si>
  <si>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</si>
  <si>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</si>
  <si>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</si>
  <si>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</si>
  <si>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</si>
  <si>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</si>
  <si>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</si>
  <si>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</si>
  <si>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</si>
  <si>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</si>
  <si>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</si>
  <si>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</si>
  <si>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</si>
  <si>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</si>
  <si>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</si>
  <si>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</si>
  <si>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</si>
  <si>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</si>
  <si>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</si>
  <si>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</si>
  <si>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</si>
  <si>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</si>
  <si>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</si>
  <si>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</si>
  <si>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</si>
  <si>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</si>
  <si>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</si>
  <si>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</si>
  <si>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</si>
  <si>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</si>
  <si>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</si>
  <si>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</si>
  <si>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</si>
  <si>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</si>
  <si>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</si>
  <si>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</si>
  <si>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</si>
  <si>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</si>
  <si>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</si>
  <si>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</si>
  <si>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</si>
  <si>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</si>
  <si>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</si>
  <si>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</si>
  <si>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</si>
  <si>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</si>
  <si>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</si>
  <si>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</si>
  <si>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</si>
  <si>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</si>
  <si>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</si>
  <si>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</si>
  <si>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</si>
  <si>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</si>
  <si>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</si>
  <si>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</si>
  <si>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</si>
  <si>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</si>
  <si>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</si>
  <si>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</si>
  <si>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</si>
  <si>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</si>
  <si>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</si>
  <si>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</si>
  <si>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</si>
  <si>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</si>
  <si>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</si>
  <si>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</si>
  <si>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</si>
  <si>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</si>
  <si>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</si>
  <si>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</si>
  <si>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</si>
  <si>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</si>
  <si>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</si>
  <si>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</si>
  <si>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</si>
  <si>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</si>
  <si>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</si>
  <si>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</si>
  <si>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</si>
  <si>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</si>
  <si>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</si>
  <si>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</si>
  <si>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</si>
  <si>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</si>
  <si>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</si>
  <si>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</si>
  <si>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</si>
  <si>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</si>
  <si>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</si>
  <si>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</si>
  <si>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</si>
  <si>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</si>
  <si>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</si>
  <si>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</si>
  <si>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</si>
  <si>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</si>
  <si>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</si>
  <si>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</si>
  <si>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</si>
  <si>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</si>
  <si>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</si>
  <si>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</si>
  <si>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</si>
  <si>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</si>
  <si>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</si>
  <si>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</si>
  <si>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</si>
  <si>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</si>
  <si>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</si>
  <si>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</si>
  <si>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</si>
  <si>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</si>
  <si>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</si>
  <si>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</si>
  <si>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</si>
  <si>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</si>
  <si>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</si>
  <si>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</si>
  <si>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</si>
  <si>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</si>
  <si>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</si>
  <si>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</si>
  <si>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</si>
  <si>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</si>
  <si>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</si>
  <si>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</si>
  <si>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</si>
  <si>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</si>
  <si>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</si>
  <si>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</si>
  <si>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</si>
  <si>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</si>
  <si>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</si>
  <si>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</si>
  <si>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</si>
  <si>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</si>
  <si>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</si>
  <si>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</si>
  <si>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</si>
  <si>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</si>
  <si>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</si>
  <si>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</si>
  <si>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</si>
  <si>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</si>
  <si>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</si>
  <si>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</si>
  <si>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</si>
  <si>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</si>
  <si>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</si>
  <si>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</si>
  <si>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</si>
  <si>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</si>
  <si>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</si>
  <si>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</si>
  <si>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</si>
  <si>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</si>
  <si>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</si>
  <si>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</si>
  <si>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</si>
  <si>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</si>
  <si>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</si>
  <si>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</si>
  <si>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</si>
  <si>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</si>
  <si>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</si>
  <si>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</si>
  <si>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</si>
  <si>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</si>
  <si>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</si>
  <si>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</si>
  <si>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</si>
  <si>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</si>
  <si>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</si>
  <si>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</si>
  <si>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</si>
  <si>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</si>
  <si>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</si>
  <si>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</si>
  <si>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</si>
  <si>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</si>
  <si>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</si>
  <si>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</si>
  <si>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</si>
  <si>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</si>
  <si>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</si>
  <si>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</si>
  <si>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</si>
  <si>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</si>
  <si>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</si>
  <si>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</si>
  <si>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</si>
  <si>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</si>
  <si>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</si>
  <si>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</si>
  <si>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</si>
  <si>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</si>
  <si>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</si>
  <si>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</si>
  <si>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</si>
  <si>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</si>
  <si>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</si>
  <si>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</si>
  <si>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</si>
  <si>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</si>
  <si>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</si>
  <si>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</si>
  <si>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</si>
  <si>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</si>
  <si>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</si>
  <si>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</si>
  <si>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</si>
  <si>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</si>
  <si>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</si>
  <si>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</si>
  <si>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</si>
  <si>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</si>
  <si>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</si>
  <si>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</si>
  <si>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</si>
  <si>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</si>
  <si>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</si>
  <si>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</si>
  <si>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</si>
  <si>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</si>
  <si>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</si>
  <si>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</si>
  <si>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</si>
  <si>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</si>
  <si>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</si>
  <si>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</si>
  <si>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</si>
  <si>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</si>
  <si>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</si>
  <si>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</si>
  <si>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</si>
  <si>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</si>
  <si>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</si>
  <si>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</si>
  <si>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</si>
  <si>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</si>
  <si>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</si>
  <si>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</si>
  <si>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</si>
  <si>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</si>
  <si>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</si>
  <si>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</si>
  <si>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</si>
  <si>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</si>
  <si>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</si>
  <si>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</si>
  <si>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</si>
  <si>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</si>
  <si>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</si>
  <si>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</si>
  <si>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</si>
  <si>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</si>
  <si>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</si>
  <si>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</si>
  <si>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</si>
  <si>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</si>
  <si>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</si>
  <si>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</si>
  <si>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</si>
  <si>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</si>
  <si>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</si>
  <si>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</si>
  <si>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</si>
  <si>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</si>
  <si>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</si>
  <si>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</si>
  <si>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</si>
  <si>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</si>
  <si>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</si>
  <si>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</si>
  <si>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</si>
  <si>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</si>
  <si>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</si>
  <si>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</si>
  <si>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</si>
  <si>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</si>
  <si>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</si>
  <si>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</si>
  <si>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</si>
  <si>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</si>
  <si>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</si>
  <si>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</si>
  <si>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</si>
  <si>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</si>
  <si>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</si>
  <si>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</si>
  <si>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</si>
  <si>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</si>
  <si>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</si>
  <si>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</si>
  <si>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</si>
  <si>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</si>
  <si>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</si>
  <si>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</si>
  <si>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</si>
  <si>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</si>
  <si>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</si>
  <si>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</si>
  <si>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</si>
  <si>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</si>
  <si>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</si>
  <si>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</si>
  <si>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</si>
  <si>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</si>
  <si>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</si>
  <si>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</si>
  <si>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</si>
  <si>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</si>
  <si>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</si>
  <si>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</si>
  <si>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</si>
  <si>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</si>
  <si>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</si>
  <si>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</si>
  <si>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</si>
  <si>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</si>
  <si>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</si>
  <si>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</si>
  <si>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</si>
  <si>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</si>
  <si>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</si>
  <si>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</si>
  <si>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</si>
  <si>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</si>
  <si>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</si>
  <si>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</si>
  <si>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</si>
  <si>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</si>
  <si>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</si>
  <si>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</si>
  <si>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</si>
  <si>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</si>
  <si>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</si>
  <si>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</si>
  <si>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</si>
  <si>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</si>
  <si>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</si>
  <si>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</si>
  <si>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</si>
  <si>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</si>
  <si>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</si>
  <si>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</si>
  <si>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</si>
  <si>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</si>
  <si>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</si>
  <si>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</si>
  <si>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</si>
  <si>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</si>
  <si>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</si>
  <si>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</si>
  <si>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</si>
  <si>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</si>
  <si>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</si>
  <si>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</si>
  <si>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</si>
  <si>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</si>
  <si>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</si>
  <si>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</si>
  <si>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</si>
  <si>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</si>
  <si>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</si>
  <si>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</si>
  <si>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</si>
  <si>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</si>
  <si>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</si>
  <si>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</si>
  <si>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</si>
  <si>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</si>
  <si>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</si>
  <si>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</si>
  <si>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</si>
  <si>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</si>
  <si>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</si>
  <si>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</si>
  <si>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</si>
  <si>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</si>
  <si>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</si>
  <si>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</si>
  <si>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</si>
  <si>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</si>
  <si>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</si>
  <si>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</si>
  <si>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</si>
  <si>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</si>
  <si>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</si>
  <si>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</si>
  <si>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</si>
  <si>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</si>
  <si>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</si>
  <si>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</si>
  <si>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</si>
  <si>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</si>
  <si>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</si>
  <si>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</si>
  <si>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</si>
  <si>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</si>
  <si>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</si>
  <si>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</si>
  <si>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</si>
  <si>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</si>
  <si>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</si>
  <si>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</si>
  <si>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</si>
  <si>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</si>
  <si>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</si>
  <si>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</si>
  <si>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</si>
  <si>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</si>
  <si>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</si>
  <si>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</si>
  <si>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</si>
  <si>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</si>
  <si>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</si>
  <si>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</si>
  <si>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</si>
  <si>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</si>
  <si>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</si>
  <si>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</si>
  <si>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</si>
  <si>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</si>
  <si>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</si>
  <si>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</si>
  <si>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</si>
  <si>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</si>
  <si>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</si>
  <si>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</si>
  <si>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</si>
  <si>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</si>
  <si>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</si>
  <si>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</si>
  <si>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</si>
  <si>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</si>
  <si>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</si>
  <si>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</si>
  <si>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</si>
  <si>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</si>
  <si>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</si>
  <si>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</si>
  <si>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</si>
  <si>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</si>
  <si>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</si>
  <si>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</si>
  <si>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</si>
  <si>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</si>
  <si>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</si>
  <si>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</si>
  <si>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</si>
  <si>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</si>
  <si>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</si>
  <si>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</si>
  <si>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</si>
  <si>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</si>
  <si>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</si>
  <si>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</si>
  <si>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</si>
  <si>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</si>
  <si>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</si>
  <si>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</si>
  <si>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</si>
  <si>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</si>
  <si>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</si>
  <si>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</si>
  <si>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</si>
  <si>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</si>
  <si>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</si>
  <si>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</si>
  <si>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</si>
  <si>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</si>
  <si>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</si>
  <si>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</si>
  <si>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</si>
  <si>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</si>
  <si>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</si>
  <si>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</si>
  <si>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</si>
  <si>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</si>
  <si>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</si>
  <si>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</si>
  <si>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</si>
  <si>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</si>
  <si>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</si>
  <si>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</si>
  <si>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</si>
  <si>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</si>
  <si>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</si>
  <si>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</si>
  <si>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</si>
  <si>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</si>
  <si>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</si>
  <si>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</si>
  <si>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</si>
  <si>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</si>
  <si>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</si>
  <si>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</si>
  <si>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</si>
  <si>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</si>
  <si>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</si>
  <si>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</si>
  <si>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</si>
  <si>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</si>
  <si>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</si>
  <si>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</si>
  <si>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</si>
  <si>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</si>
  <si>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</si>
  <si>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</si>
  <si>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</si>
  <si>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</si>
  <si>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</si>
  <si>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</si>
  <si>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</si>
  <si>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</si>
  <si>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</si>
  <si>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</si>
  <si>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</si>
  <si>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</si>
  <si>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</si>
  <si>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</si>
  <si>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</si>
  <si>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</si>
  <si>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</si>
  <si>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</si>
  <si>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</si>
  <si>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</si>
  <si>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</si>
  <si>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</si>
  <si>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</si>
  <si>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</si>
  <si>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</si>
  <si>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</si>
  <si>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</si>
  <si>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</si>
  <si>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</si>
  <si>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</si>
  <si>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</si>
  <si>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</si>
  <si>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</si>
  <si>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</si>
  <si>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</si>
  <si>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</si>
  <si>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</si>
  <si>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</si>
  <si>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</si>
  <si>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</si>
  <si>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</si>
  <si>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</si>
  <si>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</si>
  <si>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</si>
  <si>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</si>
  <si>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</si>
  <si>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</si>
  <si>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</si>
  <si>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</si>
  <si>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</si>
  <si>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</si>
  <si>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</si>
  <si>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</si>
  <si>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</si>
  <si>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</si>
  <si>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</si>
  <si>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</si>
  <si>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</si>
  <si>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</si>
  <si>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</si>
  <si>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</si>
  <si>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</si>
  <si>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</si>
  <si>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</si>
  <si>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</si>
  <si>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</si>
  <si>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</si>
  <si>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</si>
  <si>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</si>
  <si>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</si>
  <si>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</si>
  <si>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</si>
  <si>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</si>
  <si>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</si>
  <si>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</si>
  <si>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</si>
  <si>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</si>
  <si>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</si>
  <si>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</si>
  <si>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</si>
  <si>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</si>
  <si>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</si>
  <si>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</si>
  <si>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</si>
  <si>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</si>
  <si>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</si>
  <si>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</si>
  <si>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</si>
  <si>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</si>
  <si>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</si>
  <si>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</si>
  <si>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</si>
  <si>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</si>
  <si>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</si>
  <si>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</si>
  <si>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</si>
  <si>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</si>
  <si>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</si>
  <si>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</si>
  <si>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</si>
  <si>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</si>
  <si>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</si>
  <si>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</si>
  <si>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</si>
  <si>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</si>
  <si>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</si>
  <si>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</si>
  <si>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</si>
  <si>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</si>
  <si>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</si>
  <si>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</si>
  <si>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</si>
  <si>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</si>
  <si>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</si>
  <si>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</si>
  <si>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</si>
  <si>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</si>
  <si>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</si>
  <si>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</si>
  <si>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</si>
  <si>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</si>
  <si>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</si>
  <si>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</si>
  <si>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</si>
  <si>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</si>
  <si>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</si>
  <si>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</si>
  <si>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</si>
  <si>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</si>
  <si>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</si>
  <si>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</si>
  <si>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</si>
  <si>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</si>
  <si>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</si>
  <si>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</si>
  <si>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</si>
  <si>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</si>
  <si>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</si>
  <si>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</si>
  <si>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</si>
  <si>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</si>
  <si>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</si>
  <si>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</si>
  <si>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</si>
  <si>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</si>
  <si>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</si>
  <si>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</si>
  <si>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</si>
  <si>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</si>
  <si>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</si>
  <si>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</si>
  <si>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</si>
  <si>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</si>
  <si>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</si>
  <si>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</si>
  <si>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</si>
  <si>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</si>
  <si>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</si>
  <si>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</si>
  <si>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</si>
  <si>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</si>
  <si>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</si>
  <si>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</si>
  <si>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</si>
  <si>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</si>
  <si>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</si>
  <si>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</si>
  <si>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</si>
  <si>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</si>
  <si>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</si>
  <si>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</si>
  <si>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</si>
  <si>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</si>
  <si>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</si>
  <si>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</si>
  <si>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</si>
  <si>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</si>
  <si>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</si>
  <si>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</si>
  <si>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</si>
  <si>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</si>
  <si>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</si>
  <si>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</si>
  <si>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</si>
  <si>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</si>
  <si>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</si>
  <si>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</si>
  <si>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</si>
  <si>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</si>
  <si>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</si>
  <si>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</si>
  <si>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</si>
  <si>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</si>
  <si>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</si>
  <si>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</si>
  <si>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</si>
  <si>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</si>
  <si>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</si>
  <si>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</si>
  <si>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</si>
  <si>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</si>
  <si>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</si>
  <si>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</si>
  <si>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</si>
  <si>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</si>
  <si>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</si>
  <si>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</si>
  <si>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</si>
  <si>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</si>
  <si>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</si>
  <si>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</si>
  <si>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</si>
  <si>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</si>
  <si>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</si>
  <si>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</si>
  <si>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</si>
  <si>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</si>
  <si>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</si>
  <si>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</si>
  <si>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</si>
  <si>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</si>
  <si>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</si>
  <si>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</si>
  <si>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</si>
  <si>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</si>
  <si>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</si>
  <si>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</si>
  <si>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</si>
  <si>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</si>
  <si>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</si>
  <si>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</si>
  <si>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</si>
  <si>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</si>
  <si>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</si>
  <si>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</si>
  <si>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</si>
  <si>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</si>
  <si>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</si>
  <si>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</si>
  <si>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</si>
  <si>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</si>
  <si>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</si>
  <si>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</si>
  <si>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</si>
  <si>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</si>
  <si>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</si>
  <si>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</si>
  <si>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</si>
  <si>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</si>
  <si>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</si>
  <si>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</si>
  <si>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</si>
  <si>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</si>
  <si>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</si>
  <si>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</si>
  <si>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</si>
  <si>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</si>
  <si>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</si>
  <si>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</si>
  <si>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</si>
  <si>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</si>
  <si>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</si>
  <si>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</si>
  <si>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</si>
  <si>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</si>
  <si>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</si>
  <si>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</si>
  <si>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</si>
  <si>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</si>
  <si>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</si>
  <si>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</si>
  <si>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</si>
  <si>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</si>
  <si>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</si>
  <si>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</si>
  <si>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</si>
  <si>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</si>
  <si>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</si>
  <si>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</si>
  <si>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</si>
  <si>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</si>
  <si>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</si>
  <si>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</si>
  <si>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</si>
  <si>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</si>
  <si>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</si>
  <si>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</si>
  <si>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</si>
  <si>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</si>
  <si>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</si>
  <si>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</si>
  <si>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</si>
  <si>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</si>
  <si>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</si>
  <si>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</si>
  <si>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</si>
  <si>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</si>
  <si>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</si>
  <si>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</si>
  <si>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</si>
  <si>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</si>
  <si>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</si>
  <si>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</si>
  <si>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</si>
  <si>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</si>
  <si>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</si>
  <si>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</si>
  <si>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</si>
  <si>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</si>
  <si>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</si>
  <si>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</si>
  <si>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</si>
  <si>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</si>
  <si>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</si>
  <si>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</si>
  <si>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</si>
  <si>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</si>
  <si>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</si>
  <si>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</si>
  <si>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</si>
  <si>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</si>
  <si>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</si>
  <si>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</si>
  <si>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</si>
  <si>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</si>
  <si>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</si>
  <si>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</si>
  <si>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</si>
  <si>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</si>
  <si>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</si>
  <si>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</si>
  <si>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</si>
  <si>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</si>
  <si>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</si>
  <si>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</si>
  <si>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</si>
  <si>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</si>
  <si>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</si>
  <si>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</si>
  <si>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</si>
  <si>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</si>
  <si>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</si>
  <si>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</si>
  <si>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</si>
  <si>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</si>
  <si>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</si>
  <si>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</si>
  <si>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</si>
  <si>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</si>
  <si>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</si>
  <si>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</si>
  <si>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</si>
  <si>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</si>
  <si>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</si>
  <si>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</si>
  <si>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</si>
  <si>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</si>
  <si>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</si>
  <si>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</si>
  <si>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</si>
  <si>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</si>
  <si>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</si>
  <si>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</si>
  <si>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</si>
  <si>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</si>
  <si>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</si>
  <si>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</si>
  <si>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</si>
  <si>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</si>
  <si>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</si>
  <si>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</si>
  <si>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</si>
  <si>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</si>
  <si>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</si>
  <si>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</si>
  <si>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</si>
  <si>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</si>
  <si>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</si>
  <si>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</si>
  <si>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</si>
  <si>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</si>
  <si>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</si>
  <si>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</si>
  <si>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</si>
  <si>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</si>
  <si>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</si>
  <si>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</si>
  <si>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</si>
  <si>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</si>
  <si>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</si>
  <si>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</si>
  <si>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</si>
  <si>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</si>
  <si>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</si>
  <si>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</si>
  <si>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</si>
  <si>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</si>
  <si>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</si>
  <si>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</si>
  <si>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</si>
  <si>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</si>
  <si>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</si>
  <si>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</si>
  <si>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</si>
  <si>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</si>
  <si>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</si>
  <si>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</si>
  <si>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</si>
  <si>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</si>
  <si>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</si>
  <si>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</si>
  <si>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</si>
  <si>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</si>
  <si>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</si>
  <si>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</si>
  <si>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</si>
  <si>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</si>
  <si>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</si>
  <si>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</si>
  <si>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</si>
  <si>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</si>
  <si>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</si>
  <si>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</si>
  <si>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</si>
  <si>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</si>
  <si>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</si>
  <si>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</si>
  <si>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</si>
  <si>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</si>
  <si>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</si>
  <si>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</si>
  <si>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</si>
  <si>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</si>
  <si>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</si>
  <si>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</si>
  <si>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</si>
  <si>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</si>
  <si>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</si>
  <si>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</si>
  <si>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</si>
  <si>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</si>
  <si>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</si>
  <si>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</si>
  <si>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</si>
  <si>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</si>
  <si>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</si>
  <si>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</si>
  <si>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</si>
  <si>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</si>
  <si>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</si>
  <si>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</si>
  <si>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</si>
  <si>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</si>
  <si>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</si>
  <si>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</si>
  <si>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</si>
  <si>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</si>
  <si>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</si>
  <si>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</si>
  <si>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</si>
  <si>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</si>
  <si>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</si>
  <si>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</si>
  <si>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</si>
  <si>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</si>
  <si>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</si>
  <si>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</si>
  <si>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</si>
  <si>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</si>
  <si>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</si>
  <si>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</si>
  <si>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</si>
  <si>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</si>
  <si>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</si>
  <si>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</si>
  <si>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</si>
  <si>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</si>
  <si>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</si>
  <si>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</si>
  <si>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</si>
  <si>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</si>
  <si>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</si>
  <si>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</si>
  <si>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</si>
  <si>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</si>
  <si>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</si>
  <si>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</si>
  <si>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</si>
  <si>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</si>
  <si>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</si>
  <si>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</si>
  <si>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</si>
  <si>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</si>
  <si>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</si>
  <si>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</si>
  <si>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</si>
  <si>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</si>
  <si>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</si>
  <si>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</si>
  <si>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</si>
  <si>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</si>
  <si>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</si>
  <si>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</si>
  <si>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</si>
  <si>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</si>
  <si>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</si>
  <si>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</si>
  <si>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</si>
  <si>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</si>
  <si>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</si>
  <si>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</si>
  <si>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</si>
  <si>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</si>
  <si>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</si>
  <si>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</si>
  <si>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</si>
  <si>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</si>
  <si>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</si>
  <si>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</si>
  <si>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</si>
  <si>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</si>
  <si>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</si>
  <si>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</si>
  <si>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</si>
  <si>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</si>
  <si>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</si>
  <si>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</si>
  <si>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</si>
  <si>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</si>
  <si>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</si>
  <si>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</si>
  <si>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</si>
  <si>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</si>
  <si>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</si>
  <si>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</si>
  <si>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</si>
  <si>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</si>
  <si>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</si>
  <si>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</si>
  <si>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</si>
  <si>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</si>
  <si>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</si>
  <si>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</si>
  <si>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</si>
  <si>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</si>
  <si>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</si>
  <si>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</si>
  <si>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</si>
  <si>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</si>
  <si>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</si>
  <si>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</si>
  <si>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</si>
  <si>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</si>
  <si>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</si>
  <si>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</si>
  <si>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</si>
  <si>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</si>
  <si>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</si>
  <si>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</si>
  <si>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</si>
  <si>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</si>
  <si>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</si>
  <si>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</si>
  <si>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</si>
  <si>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</si>
  <si>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</si>
  <si>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</si>
  <si>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</si>
  <si>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</si>
  <si>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</si>
  <si>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</si>
  <si>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</si>
  <si>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</si>
  <si>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</si>
  <si>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</si>
  <si>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</si>
  <si>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</si>
  <si>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</si>
  <si>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</si>
  <si>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</si>
  <si>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</si>
  <si>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</si>
  <si>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</si>
  <si>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</si>
  <si>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</si>
  <si>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</si>
  <si>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</si>
  <si>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</si>
  <si>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</si>
  <si>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</si>
  <si>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</si>
  <si>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</si>
  <si>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</si>
  <si>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</si>
  <si>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</si>
  <si>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</si>
  <si>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</si>
  <si>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</si>
  <si>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</si>
  <si>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</si>
  <si>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</si>
  <si>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</si>
  <si>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</si>
  <si>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</si>
  <si>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</si>
  <si>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</si>
  <si>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</si>
  <si>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</si>
  <si>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</si>
  <si>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</si>
  <si>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</si>
  <si>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</si>
  <si>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</si>
  <si>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</si>
  <si>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</si>
  <si>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</si>
  <si>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</si>
  <si>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</si>
  <si>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</si>
  <si>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</si>
  <si>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</si>
  <si>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</si>
  <si>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</si>
  <si>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</si>
  <si>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</si>
  <si>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</si>
  <si>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</si>
  <si>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</si>
  <si>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</si>
  <si>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</si>
  <si>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</si>
  <si>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</si>
  <si>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</si>
  <si>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</si>
  <si>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</si>
  <si>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</si>
  <si>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</si>
  <si>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</si>
  <si>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</si>
  <si>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</si>
  <si>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</si>
  <si>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</si>
  <si>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</si>
  <si>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</si>
  <si>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</si>
  <si>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</si>
  <si>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</si>
  <si>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</si>
  <si>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</si>
  <si>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</si>
  <si>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</si>
  <si>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</si>
  <si>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</si>
  <si>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</si>
  <si>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</si>
  <si>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</si>
  <si>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</si>
  <si>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</si>
  <si>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</si>
  <si>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</si>
  <si>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</si>
  <si>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</si>
  <si>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</si>
  <si>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</si>
  <si>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</si>
  <si>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</si>
  <si>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</si>
  <si>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</si>
  <si>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</si>
  <si>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</si>
  <si>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</si>
  <si>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</si>
  <si>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</si>
  <si>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</si>
  <si>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</si>
  <si>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</si>
  <si>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</si>
  <si>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</si>
  <si>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</si>
  <si>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</si>
  <si>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</si>
  <si>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</si>
  <si>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</si>
  <si>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</si>
  <si>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</si>
  <si>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</si>
  <si>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</si>
  <si>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</si>
  <si>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</si>
  <si>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</si>
  <si>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</si>
  <si>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</si>
  <si>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</si>
  <si>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</si>
  <si>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</si>
  <si>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</si>
  <si>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</si>
  <si>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</si>
  <si>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</si>
  <si>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</si>
  <si>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</si>
  <si>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</si>
  <si>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</si>
  <si>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</si>
  <si>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</si>
  <si>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</si>
  <si>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</si>
  <si>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</si>
  <si>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</si>
  <si>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</si>
  <si>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</si>
  <si>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</si>
  <si>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</si>
  <si>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</si>
  <si>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</si>
  <si>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</si>
  <si>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</si>
  <si>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</si>
  <si>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</si>
  <si>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</si>
  <si>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</si>
  <si>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</si>
  <si>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</si>
  <si>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</si>
  <si>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</si>
  <si>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</si>
  <si>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</si>
  <si>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</si>
  <si>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</si>
  <si>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</si>
  <si>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</si>
  <si>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</si>
  <si>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</si>
  <si>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</si>
  <si>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</si>
  <si>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</si>
  <si>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</si>
  <si>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</si>
  <si>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</si>
  <si>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</si>
  <si>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</si>
  <si>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</si>
  <si>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</si>
  <si>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</si>
  <si>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</si>
  <si>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</si>
  <si>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</si>
  <si>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</si>
  <si>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</si>
  <si>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</si>
  <si>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</si>
  <si>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</si>
  <si>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</si>
  <si>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</si>
  <si>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</si>
  <si>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</si>
  <si>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</si>
  <si>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</si>
  <si>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</si>
  <si>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</si>
  <si>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</si>
  <si>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</si>
  <si>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</si>
  <si>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</si>
  <si>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</si>
  <si>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</si>
  <si>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</si>
  <si>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</si>
  <si>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</si>
  <si>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</si>
  <si>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</si>
  <si>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</si>
  <si>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</si>
  <si>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</si>
  <si>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</si>
  <si>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</si>
  <si>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</si>
  <si>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</si>
  <si>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</si>
  <si>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</si>
  <si>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</si>
  <si>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</si>
  <si>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</si>
  <si>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</si>
  <si>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</si>
  <si>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</si>
  <si>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</si>
  <si>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</si>
  <si>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</si>
  <si>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</si>
  <si>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</si>
  <si>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</si>
  <si>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</si>
  <si>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</si>
  <si>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</si>
  <si>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</si>
  <si>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</si>
  <si>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</si>
  <si>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</si>
  <si>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</si>
  <si>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</si>
  <si>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</si>
  <si>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</si>
  <si>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</si>
  <si>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</si>
  <si>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</si>
  <si>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</si>
  <si>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</si>
  <si>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</si>
  <si>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</si>
  <si>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</si>
  <si>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</si>
  <si>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</si>
  <si>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</si>
  <si>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</si>
  <si>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</si>
  <si>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</si>
  <si>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</si>
  <si>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</si>
  <si>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</si>
  <si>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</si>
  <si>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</si>
  <si>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</si>
  <si>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</si>
  <si>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</si>
  <si>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</si>
  <si>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</si>
  <si>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</si>
  <si>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</si>
  <si>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</si>
  <si>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</si>
  <si>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</si>
  <si>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</si>
  <si>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</si>
  <si>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</si>
  <si>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</si>
  <si>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</si>
  <si>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</si>
  <si>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</si>
  <si>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</si>
  <si>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</si>
  <si>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</si>
  <si>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</si>
  <si>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</si>
  <si>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</si>
  <si>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</si>
  <si>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</si>
  <si>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</si>
  <si>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</si>
  <si>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</si>
  <si>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</si>
  <si>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</si>
  <si>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</si>
  <si>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</si>
  <si>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</si>
  <si>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</si>
  <si>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</si>
  <si>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</si>
  <si>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</si>
  <si>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</si>
  <si>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</si>
  <si>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</si>
  <si>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</si>
  <si>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</si>
  <si>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</si>
  <si>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</si>
  <si>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</si>
  <si>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</si>
  <si>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</si>
  <si>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</si>
  <si>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</si>
  <si>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</si>
  <si>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</si>
  <si>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</si>
  <si>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</si>
  <si>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</si>
  <si>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</si>
  <si>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</si>
  <si>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</si>
  <si>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</si>
  <si>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</si>
  <si>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</si>
  <si>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</si>
  <si>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</si>
  <si>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</si>
  <si>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</si>
  <si>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</si>
  <si>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</si>
  <si>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</si>
  <si>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</si>
  <si>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</si>
  <si>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</si>
  <si>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</si>
  <si>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</si>
  <si>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</si>
  <si>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</si>
  <si>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</si>
  <si>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</si>
  <si>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</si>
  <si>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</si>
  <si>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</si>
  <si>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</si>
  <si>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</si>
  <si>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</si>
  <si>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</si>
  <si>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</si>
  <si>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</si>
  <si>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</si>
  <si>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</si>
  <si>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</si>
  <si>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</si>
  <si>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</si>
  <si>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</si>
  <si>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</si>
  <si>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</si>
  <si>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</si>
  <si>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</si>
  <si>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</si>
  <si>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</si>
  <si>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</si>
  <si>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</si>
  <si>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</si>
  <si>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</si>
  <si>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</si>
  <si>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</si>
  <si>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</si>
  <si>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</si>
  <si>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</si>
  <si>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</si>
  <si>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</si>
  <si>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</si>
  <si>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</si>
  <si>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</si>
  <si>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</si>
  <si>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</si>
  <si>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</si>
  <si>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</si>
  <si>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</si>
  <si>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</si>
  <si>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</si>
  <si>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</si>
  <si>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</si>
  <si>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</si>
  <si>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</si>
  <si>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</si>
  <si>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</si>
  <si>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</si>
  <si>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</si>
  <si>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</si>
  <si>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</si>
  <si>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</si>
  <si>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</si>
  <si>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</si>
  <si>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</si>
  <si>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</si>
  <si>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</si>
  <si>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</si>
  <si>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</si>
  <si>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</si>
  <si>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</si>
  <si>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</si>
  <si>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</si>
  <si>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</si>
  <si>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</si>
  <si>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</si>
  <si>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</si>
  <si>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</si>
  <si>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</si>
  <si>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</si>
  <si>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</si>
  <si>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</si>
  <si>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</si>
  <si>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</si>
  <si>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</si>
  <si>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</si>
  <si>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</si>
  <si>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</si>
  <si>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</si>
  <si>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</si>
  <si>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</si>
  <si>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</si>
  <si>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</si>
  <si>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</si>
  <si>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</si>
  <si>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</si>
  <si>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</si>
  <si>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</si>
  <si>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</si>
  <si>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</si>
  <si>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</si>
  <si>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</si>
  <si>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</si>
  <si>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</si>
  <si>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</si>
  <si>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</si>
  <si>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</si>
  <si>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</si>
  <si>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</si>
  <si>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</si>
  <si>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</si>
  <si>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</si>
  <si>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</si>
  <si>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</si>
  <si>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</si>
  <si>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</si>
  <si>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</si>
  <si>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</si>
  <si>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</si>
  <si>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</si>
  <si>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</si>
  <si>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</si>
  <si>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</si>
  <si>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</si>
  <si>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</si>
  <si>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</si>
  <si>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</si>
  <si>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</si>
  <si>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</si>
  <si>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</si>
  <si>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</si>
  <si>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</si>
  <si>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</si>
  <si>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</si>
  <si>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</si>
  <si>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</si>
  <si>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</si>
  <si>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</si>
  <si>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</si>
  <si>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</si>
  <si>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</si>
  <si>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</si>
  <si>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</si>
  <si>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</si>
  <si>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</si>
  <si>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</si>
  <si>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</si>
  <si>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</si>
  <si>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</si>
  <si>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</si>
  <si>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</si>
  <si>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</si>
  <si>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</si>
  <si>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</si>
  <si>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</si>
  <si>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</si>
  <si>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</si>
  <si>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</si>
  <si>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</si>
  <si>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</si>
  <si>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</si>
  <si>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</si>
  <si>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</si>
  <si>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</si>
  <si>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</si>
  <si>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</si>
  <si>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</si>
  <si>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</si>
  <si>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</si>
  <si>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</si>
  <si>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</si>
  <si>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</si>
  <si>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</si>
  <si>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</si>
  <si>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</si>
  <si>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</si>
  <si>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</si>
  <si>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</si>
  <si>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</si>
  <si>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</si>
  <si>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</si>
  <si>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</si>
  <si>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</si>
  <si>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</si>
  <si>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</si>
  <si>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</si>
  <si>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</si>
  <si>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</si>
  <si>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</si>
  <si>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</si>
  <si>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</si>
  <si>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</si>
  <si>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</si>
  <si>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</si>
  <si>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</si>
  <si>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</si>
  <si>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</si>
  <si>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</si>
  <si>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</si>
  <si>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</si>
  <si>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</si>
  <si>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</si>
  <si>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</si>
  <si>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</si>
  <si>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</si>
  <si>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</si>
  <si>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</si>
  <si>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</si>
  <si>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</si>
  <si>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</si>
  <si>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</si>
  <si>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</si>
  <si>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</si>
  <si>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</si>
  <si>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</si>
  <si>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</si>
  <si>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</si>
  <si>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</si>
  <si>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</si>
  <si>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</si>
  <si>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</si>
  <si>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</si>
  <si>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</si>
  <si>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</si>
  <si>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</si>
  <si>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</si>
  <si>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</si>
  <si>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</si>
  <si>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</si>
  <si>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</si>
  <si>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</si>
  <si>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</si>
  <si>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</si>
  <si>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</si>
  <si>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</si>
  <si>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</si>
  <si>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</si>
  <si>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</si>
  <si>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</si>
  <si>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</si>
  <si>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</si>
  <si>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</si>
  <si>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</si>
  <si>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</si>
  <si>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</si>
  <si>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</si>
  <si>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</si>
  <si>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</si>
  <si>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</si>
  <si>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</si>
  <si>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</si>
  <si>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</si>
  <si>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</si>
  <si>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</si>
  <si>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</si>
  <si>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</si>
  <si>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</si>
  <si>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</si>
  <si>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</si>
  <si>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</si>
  <si>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</si>
  <si>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</si>
  <si>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</si>
  <si>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</si>
  <si>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</si>
  <si>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</si>
  <si>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</si>
  <si>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</si>
  <si>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</si>
  <si>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</si>
  <si>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</si>
  <si>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</si>
  <si>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</si>
  <si>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</si>
  <si>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</si>
  <si>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</si>
  <si>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</si>
  <si>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</si>
  <si>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</si>
  <si>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</si>
  <si>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</si>
  <si>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</si>
  <si>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</si>
  <si>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</si>
  <si>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</si>
  <si>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</si>
  <si>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</si>
  <si>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</si>
  <si>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</si>
  <si>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</si>
  <si>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</si>
  <si>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</si>
  <si>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</si>
  <si>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</si>
  <si>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</si>
  <si>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</si>
  <si>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</si>
  <si>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</si>
  <si>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</si>
  <si>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</si>
  <si>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</si>
  <si>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</si>
  <si>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</si>
  <si>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</si>
  <si>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</si>
  <si>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</si>
  <si>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</si>
  <si>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</si>
  <si>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</si>
  <si>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</si>
  <si>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</si>
  <si>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</si>
  <si>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</si>
  <si>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</si>
  <si>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</si>
  <si>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</si>
  <si>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</si>
  <si>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</si>
  <si>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</si>
  <si>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</si>
  <si>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</si>
  <si>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</si>
  <si>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</si>
  <si>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</si>
  <si>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</si>
  <si>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</si>
  <si>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</si>
  <si>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</si>
  <si>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</si>
  <si>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</si>
  <si>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</si>
  <si>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</si>
  <si>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</si>
  <si>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</si>
  <si>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</si>
  <si>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</si>
  <si>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</si>
  <si>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</si>
  <si>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</si>
  <si>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</si>
  <si>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</si>
  <si>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</si>
  <si>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</si>
  <si>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</si>
  <si>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</si>
  <si>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</si>
  <si>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</si>
  <si>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</si>
  <si>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</si>
  <si>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</si>
  <si>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</si>
  <si>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</si>
  <si>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</si>
  <si>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</si>
  <si>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</si>
  <si>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</si>
  <si>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</si>
  <si>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</si>
  <si>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</si>
  <si>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</si>
  <si>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</si>
  <si>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</si>
  <si>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</si>
  <si>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</si>
  <si>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</si>
  <si>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</si>
  <si>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</si>
  <si>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</si>
  <si>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</si>
  <si>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</si>
  <si>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</si>
  <si>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</si>
  <si>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</si>
  <si>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</si>
  <si>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</si>
  <si>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</si>
  <si>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</si>
  <si>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</si>
  <si>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</si>
  <si>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</si>
  <si>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</si>
  <si>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</si>
  <si>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</si>
  <si>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</si>
  <si>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</si>
  <si>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</si>
  <si>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</si>
  <si>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</si>
  <si>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</si>
  <si>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</si>
  <si>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</si>
  <si>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</si>
  <si>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</si>
  <si>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</si>
  <si>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</si>
  <si>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</si>
  <si>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</si>
  <si>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</si>
  <si>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</si>
  <si>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</si>
  <si>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</si>
  <si>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</si>
  <si>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</si>
  <si>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</si>
  <si>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</si>
  <si>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</si>
  <si>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</si>
  <si>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</si>
  <si>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</si>
  <si>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</si>
  <si>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</si>
  <si>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</si>
  <si>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</si>
  <si>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</si>
  <si>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</si>
  <si>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</si>
  <si>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</si>
  <si>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</si>
  <si>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</si>
  <si>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</si>
  <si>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</si>
  <si>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</si>
  <si>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</si>
  <si>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</si>
  <si>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</si>
  <si>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</si>
  <si>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</si>
  <si>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</si>
  <si>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</si>
  <si>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</si>
  <si>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</si>
  <si>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</si>
  <si>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</si>
  <si>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</si>
  <si>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</si>
  <si>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</si>
  <si>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</si>
  <si>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</si>
  <si>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</si>
  <si>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</si>
  <si>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</si>
  <si>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</si>
  <si>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</si>
  <si>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</si>
  <si>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</si>
  <si>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</si>
  <si>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</si>
  <si>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</si>
  <si>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</si>
  <si>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</si>
  <si>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</si>
  <si>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</si>
  <si>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</si>
  <si>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</si>
  <si>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</si>
  <si>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</si>
  <si>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</si>
  <si>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</si>
  <si>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</si>
  <si>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</si>
  <si>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</si>
  <si>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</si>
  <si>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</si>
  <si>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</si>
  <si>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</si>
  <si>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</si>
  <si>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</si>
  <si>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</si>
  <si>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</si>
  <si>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</si>
  <si>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</si>
  <si>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</si>
  <si>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</si>
  <si>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</si>
  <si>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</si>
  <si>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</si>
  <si>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</si>
  <si>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</si>
  <si>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</si>
  <si>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</si>
  <si>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</si>
  <si>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</si>
  <si>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</si>
  <si>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</si>
  <si>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</si>
  <si>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</si>
  <si>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</si>
  <si>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</si>
  <si>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</si>
  <si>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</si>
  <si>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</si>
  <si>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</si>
  <si>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</si>
  <si>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</si>
  <si>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</si>
  <si>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</si>
  <si>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</si>
  <si>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</si>
  <si>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</si>
  <si>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</si>
  <si>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</si>
  <si>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</si>
  <si>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</si>
  <si>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</si>
  <si>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</si>
  <si>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</si>
  <si>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</si>
  <si>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</si>
  <si>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</si>
  <si>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</si>
  <si>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</si>
  <si>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</si>
  <si>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</si>
  <si>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</si>
  <si>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</si>
  <si>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</si>
  <si>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</si>
  <si>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</si>
  <si>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</si>
  <si>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</si>
  <si>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</si>
  <si>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</si>
  <si>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</si>
  <si>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</si>
  <si>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</si>
  <si>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</si>
  <si>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</si>
  <si>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</si>
  <si>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</si>
  <si>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</si>
  <si>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</si>
  <si>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</si>
  <si>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</si>
  <si>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</si>
  <si>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</si>
  <si>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</si>
  <si>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</si>
  <si>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</si>
  <si>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</si>
  <si>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</si>
  <si>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</si>
  <si>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</si>
  <si>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</si>
  <si>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</si>
  <si>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</si>
  <si>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</si>
  <si>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</si>
  <si>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</si>
  <si>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</si>
  <si>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</si>
  <si>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</si>
  <si>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</si>
  <si>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</si>
  <si>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</si>
  <si>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</si>
  <si>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</si>
  <si>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</si>
  <si>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</si>
  <si>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</si>
  <si>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</si>
  <si>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</si>
  <si>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</si>
  <si>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</si>
  <si>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</si>
  <si>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</si>
  <si>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</si>
  <si>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</si>
  <si>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</si>
  <si>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</si>
  <si>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</si>
  <si>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</si>
  <si>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</si>
  <si>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</si>
  <si>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</si>
  <si>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</si>
  <si>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</si>
  <si>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</si>
  <si>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</si>
  <si>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</si>
  <si>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</si>
  <si>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</si>
  <si>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</si>
  <si>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</si>
  <si>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</si>
  <si>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</si>
  <si>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</si>
  <si>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</si>
  <si>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</si>
  <si>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</si>
  <si>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</si>
  <si>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</si>
  <si>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</si>
  <si>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</si>
  <si>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</si>
  <si>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</si>
  <si>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</si>
  <si>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</si>
  <si>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</si>
  <si>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</si>
  <si>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</si>
  <si>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</si>
  <si>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</si>
  <si>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</si>
  <si>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</si>
  <si>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</si>
  <si>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</si>
  <si>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</si>
  <si>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</si>
  <si>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</si>
  <si>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</si>
  <si>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</si>
  <si>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</si>
  <si>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</si>
  <si>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</si>
  <si>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</si>
  <si>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</si>
  <si>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</si>
  <si>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</si>
  <si>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</si>
  <si>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</si>
  <si>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</si>
  <si>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</si>
  <si>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</si>
  <si>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</si>
  <si>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</si>
  <si>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</si>
  <si>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</si>
  <si>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</si>
  <si>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</si>
  <si>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</si>
  <si>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</si>
  <si>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</si>
  <si>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</si>
  <si>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</si>
  <si>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</si>
  <si>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</si>
  <si>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</si>
  <si>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</si>
  <si>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</si>
  <si>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</si>
  <si>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</si>
  <si>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</si>
  <si>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</si>
  <si>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</si>
  <si>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</si>
  <si>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</si>
  <si>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</si>
  <si>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</si>
  <si>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</si>
  <si>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</si>
  <si>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</si>
  <si>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</si>
  <si>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</si>
  <si>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</si>
  <si>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</si>
  <si>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</si>
  <si>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</si>
  <si>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</si>
  <si>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</si>
  <si>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</si>
  <si>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</si>
  <si>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</si>
  <si>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</si>
  <si>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</si>
  <si>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</si>
  <si>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</si>
  <si>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</si>
  <si>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</si>
  <si>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</si>
  <si>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</si>
  <si>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</si>
  <si>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</si>
  <si>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</si>
  <si>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</si>
  <si>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</si>
  <si>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</si>
  <si>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</si>
  <si>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</si>
  <si>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</si>
  <si>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</si>
  <si>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</si>
  <si>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</si>
  <si>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</si>
  <si>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</si>
  <si>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</si>
  <si>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</si>
  <si>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</si>
  <si>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</si>
  <si>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</si>
  <si>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</si>
  <si>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</si>
  <si>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</si>
  <si>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</si>
  <si>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</si>
  <si>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</si>
  <si>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</si>
  <si>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</si>
  <si>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</si>
  <si>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</si>
  <si>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</si>
  <si>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</si>
  <si>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</si>
  <si>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</si>
  <si>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</si>
  <si>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</si>
  <si>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</si>
  <si>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</si>
  <si>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</si>
  <si>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</si>
  <si>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</si>
  <si>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</si>
  <si>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</si>
  <si>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</si>
  <si>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</si>
  <si>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</si>
  <si>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</si>
  <si>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</si>
  <si>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</si>
  <si>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</si>
  <si>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</si>
  <si>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</si>
  <si>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</si>
  <si>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</si>
  <si>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</si>
  <si>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</si>
  <si>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</si>
  <si>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</si>
  <si>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</si>
  <si>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</si>
  <si>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</si>
  <si>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</si>
  <si>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</si>
  <si>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</si>
  <si>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</si>
  <si>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</si>
  <si>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</si>
  <si>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</si>
  <si>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</si>
  <si>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</si>
  <si>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</si>
  <si>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</si>
  <si>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</si>
  <si>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</si>
  <si>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</si>
  <si>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</si>
  <si>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</si>
  <si>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</si>
  <si>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</si>
  <si>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</si>
  <si>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</si>
  <si>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</si>
  <si>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</si>
  <si>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</si>
  <si>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</si>
  <si>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</si>
  <si>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</si>
  <si>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</si>
  <si>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</si>
  <si>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</si>
  <si>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</si>
  <si>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</si>
  <si>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</si>
  <si>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</si>
  <si>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</si>
  <si>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</si>
  <si>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</si>
  <si>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</si>
  <si>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</si>
  <si>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</si>
  <si>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</si>
  <si>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</si>
  <si>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</si>
  <si>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</si>
  <si>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</si>
  <si>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</si>
  <si>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</si>
  <si>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</si>
  <si>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</si>
  <si>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</si>
  <si>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</si>
  <si>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</si>
  <si>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</si>
  <si>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</si>
  <si>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</si>
  <si>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</si>
  <si>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</si>
  <si>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</si>
  <si>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</si>
  <si>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</si>
  <si>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</si>
  <si>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</si>
  <si>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</si>
  <si>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</si>
  <si>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</si>
  <si>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</si>
  <si>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</si>
  <si>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</si>
  <si>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</si>
  <si>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</si>
  <si>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</si>
  <si>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</si>
  <si>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</si>
  <si>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</si>
  <si>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</si>
  <si>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</si>
  <si>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</si>
  <si>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</si>
  <si>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</si>
  <si>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</si>
  <si>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</si>
  <si>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</si>
  <si>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</si>
  <si>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</si>
  <si>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</si>
  <si>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</si>
  <si>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</si>
  <si>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</si>
  <si>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</si>
  <si>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</si>
  <si>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</si>
  <si>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</si>
  <si>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</si>
  <si>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</si>
  <si>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</si>
  <si>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</si>
  <si>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</si>
  <si>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</si>
  <si>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</si>
  <si>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</si>
  <si>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</si>
  <si>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</si>
  <si>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</si>
  <si>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</si>
  <si>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</si>
  <si>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</si>
  <si>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</si>
  <si>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</si>
  <si>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</si>
  <si>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</si>
  <si>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</si>
  <si>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</si>
  <si>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</si>
  <si>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</si>
  <si>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</si>
  <si>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</si>
  <si>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</si>
  <si>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</si>
  <si>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</si>
  <si>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</si>
  <si>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</si>
  <si>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</si>
  <si>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</si>
  <si>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</si>
  <si>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</si>
  <si>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</si>
  <si>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</si>
  <si>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</si>
  <si>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</si>
  <si>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</si>
  <si>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</si>
  <si>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</si>
  <si>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</si>
  <si>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</si>
  <si>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</si>
  <si>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</si>
  <si>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</si>
  <si>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</si>
  <si>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</si>
  <si>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</si>
  <si>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</si>
  <si>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</si>
  <si>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</si>
  <si>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</si>
  <si>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</si>
  <si>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</si>
  <si>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</si>
  <si>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</si>
  <si>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</si>
  <si>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</si>
  <si>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</si>
  <si>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</si>
  <si>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</si>
  <si>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</si>
  <si>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</si>
  <si>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</si>
  <si>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</si>
  <si>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</si>
  <si>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</si>
  <si>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</si>
  <si>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</si>
  <si>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</si>
  <si>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</si>
  <si>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</si>
  <si>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</si>
  <si>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</si>
  <si>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</si>
  <si>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</si>
  <si>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</si>
  <si>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</si>
  <si>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</si>
  <si>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</si>
  <si>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</si>
  <si>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</si>
  <si>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</si>
  <si>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</si>
  <si>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</si>
  <si>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</si>
  <si>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</si>
  <si>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</si>
  <si>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</si>
  <si>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</si>
  <si>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</si>
  <si>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</si>
  <si>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</si>
  <si>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</si>
  <si>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</si>
  <si>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</si>
  <si>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</si>
  <si>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</si>
  <si>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</si>
  <si>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</si>
  <si>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</si>
  <si>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</si>
  <si>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</si>
  <si>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</si>
  <si>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</si>
  <si>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</si>
  <si>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</si>
  <si>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</si>
  <si>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</si>
  <si>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</si>
  <si>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</si>
  <si>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</si>
  <si>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</si>
  <si>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</si>
  <si>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</si>
  <si>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</si>
  <si>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</si>
  <si>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</si>
  <si>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</si>
  <si>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</si>
  <si>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</si>
  <si>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</si>
  <si>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</si>
  <si>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</si>
  <si>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</si>
  <si>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</si>
  <si>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</si>
  <si>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</si>
  <si>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</si>
  <si>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</si>
  <si>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</si>
  <si>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</si>
  <si>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</si>
  <si>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</si>
  <si>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</si>
  <si>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</si>
  <si>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</si>
  <si>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</si>
  <si>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</si>
  <si>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</si>
  <si>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</si>
  <si>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</si>
  <si>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</si>
  <si>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</si>
  <si>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</si>
  <si>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</si>
  <si>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</si>
  <si>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</si>
  <si>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</si>
  <si>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</si>
  <si>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</si>
  <si>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</si>
  <si>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</si>
  <si>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</si>
  <si>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</si>
  <si>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</si>
  <si>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</si>
  <si>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</si>
  <si>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</si>
  <si>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</si>
  <si>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</si>
  <si>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</si>
  <si>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</si>
  <si>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</si>
  <si>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</si>
  <si>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</si>
  <si>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</si>
  <si>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</si>
  <si>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</si>
  <si>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</si>
  <si>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</si>
  <si>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</si>
  <si>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</si>
  <si>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</si>
  <si>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</si>
  <si>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</si>
  <si>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</si>
  <si>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</si>
  <si>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</si>
  <si>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</si>
  <si>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</si>
  <si>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</si>
  <si>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</si>
  <si>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</si>
  <si>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</si>
  <si>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</si>
  <si>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</si>
  <si>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</si>
  <si>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</si>
  <si>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</si>
  <si>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</si>
  <si>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</si>
  <si>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</si>
  <si>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</si>
  <si>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</si>
  <si>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</si>
  <si>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</si>
  <si>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</si>
  <si>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</si>
  <si>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</si>
  <si>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</si>
  <si>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</si>
  <si>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</si>
  <si>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</si>
  <si>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</si>
  <si>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</si>
  <si>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</si>
  <si>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</si>
  <si>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</si>
  <si>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</si>
  <si>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</si>
  <si>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</si>
  <si>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</si>
  <si>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</si>
  <si>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</si>
  <si>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</si>
  <si>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</si>
  <si>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</si>
  <si>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</si>
  <si>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</si>
  <si>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</si>
  <si>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</si>
  <si>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</si>
  <si>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</si>
  <si>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</si>
  <si>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</si>
  <si>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</si>
  <si>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</si>
  <si>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</si>
  <si>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</si>
  <si>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</si>
  <si>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</si>
  <si>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</si>
  <si>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</si>
  <si>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</si>
  <si>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</si>
  <si>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</si>
  <si>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</si>
  <si>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</si>
  <si>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</si>
  <si>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</si>
  <si>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</si>
  <si>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</si>
  <si>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</si>
  <si>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</si>
  <si>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</si>
  <si>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</si>
  <si>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</si>
  <si>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</si>
  <si>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</si>
  <si>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</si>
  <si>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</si>
  <si>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</si>
  <si>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</si>
  <si>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</si>
  <si>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</si>
  <si>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</si>
  <si>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</si>
  <si>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</si>
  <si>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</si>
  <si>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</si>
  <si>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</si>
  <si>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</si>
  <si>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</si>
  <si>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</si>
  <si>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</si>
  <si>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</si>
  <si>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</si>
  <si>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</si>
  <si>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</si>
  <si>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</si>
  <si>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</si>
  <si>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</si>
  <si>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</si>
  <si>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</si>
  <si>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</si>
  <si>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</si>
  <si>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</si>
  <si>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</si>
  <si>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</si>
  <si>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</si>
  <si>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</si>
  <si>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</si>
  <si>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</si>
  <si>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</si>
  <si>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</si>
  <si>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</si>
  <si>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</si>
  <si>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</si>
  <si>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</si>
  <si>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</si>
  <si>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</si>
  <si>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</si>
  <si>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</si>
  <si>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</si>
  <si>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</si>
  <si>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</si>
  <si>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</si>
  <si>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</si>
  <si>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</si>
  <si>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</si>
  <si>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</si>
  <si>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</si>
  <si>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</si>
  <si>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</si>
  <si>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</si>
  <si>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</si>
  <si>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</si>
  <si>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</si>
  <si>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</si>
  <si>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</si>
  <si>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</si>
  <si>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</si>
  <si>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</si>
  <si>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</si>
  <si>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</si>
  <si>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</si>
  <si>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</si>
  <si>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</si>
  <si>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</si>
  <si>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</si>
  <si>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</si>
  <si>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</si>
  <si>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</si>
  <si>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</si>
  <si>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</si>
  <si>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</si>
  <si>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</si>
  <si>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</si>
  <si>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</si>
  <si>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</si>
  <si>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</si>
  <si>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</si>
  <si>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</si>
  <si>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</si>
  <si>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</si>
  <si>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</si>
  <si>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</si>
  <si>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</si>
  <si>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</si>
  <si>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</si>
  <si>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</si>
  <si>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</si>
  <si>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</si>
  <si>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</si>
  <si>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</si>
  <si>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</si>
  <si>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</si>
  <si>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</si>
  <si>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</si>
  <si>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</si>
  <si>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</si>
  <si>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</si>
  <si>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</si>
  <si>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</si>
  <si>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</si>
  <si>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</si>
  <si>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</si>
  <si>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</si>
  <si>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</si>
  <si>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</si>
  <si>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</si>
  <si>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</si>
  <si>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</si>
  <si>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</si>
  <si>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</si>
  <si>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</si>
  <si>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</si>
  <si>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</si>
  <si>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</si>
  <si>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</si>
  <si>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</si>
  <si>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</si>
  <si>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</si>
  <si>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</si>
  <si>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</si>
  <si>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</si>
  <si>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</si>
  <si>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</si>
  <si>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</si>
  <si>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</si>
  <si>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</si>
  <si>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</si>
  <si>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</si>
  <si>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</si>
  <si>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</si>
  <si>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</si>
  <si>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</si>
  <si>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</si>
  <si>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</si>
  <si>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</si>
  <si>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</si>
  <si>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</si>
  <si>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</si>
  <si>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</si>
  <si>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</si>
  <si>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</si>
  <si>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</si>
  <si>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</si>
  <si>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</si>
  <si>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</si>
  <si>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</si>
  <si>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</si>
  <si>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</si>
  <si>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</si>
  <si>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</si>
  <si>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</si>
  <si>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</si>
  <si>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</si>
  <si>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</si>
  <si>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</si>
  <si>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</si>
  <si>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</si>
  <si>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</si>
  <si>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</si>
  <si>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</si>
  <si>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</si>
  <si>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</si>
  <si>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</si>
  <si>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</si>
  <si>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</si>
  <si>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</si>
  <si>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</si>
  <si>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</si>
  <si>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</si>
  <si>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</si>
  <si>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</si>
  <si>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</si>
  <si>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</si>
  <si>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</si>
  <si>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</si>
  <si>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</si>
  <si>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</si>
  <si>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</si>
  <si>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</si>
  <si>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</si>
  <si>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</si>
  <si>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</si>
  <si>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</si>
  <si>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</si>
  <si>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</si>
  <si>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</si>
  <si>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</si>
  <si>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</si>
  <si>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</si>
  <si>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</si>
  <si>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</si>
  <si>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</si>
  <si>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</si>
  <si>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</si>
  <si>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</si>
  <si>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</si>
  <si>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</si>
  <si>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</si>
  <si>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</si>
  <si>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</si>
  <si>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</si>
  <si>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</si>
  <si>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</si>
  <si>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</si>
  <si>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</si>
  <si>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</si>
  <si>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</si>
  <si>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</si>
  <si>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</si>
  <si>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</si>
  <si>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</si>
  <si>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</si>
  <si>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</si>
  <si>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</si>
  <si>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</si>
  <si>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</si>
  <si>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</si>
  <si>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</si>
  <si>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</si>
  <si>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</si>
  <si>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</si>
  <si>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</si>
  <si>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</si>
  <si>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</si>
  <si>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</si>
  <si>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</si>
  <si>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</si>
  <si>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</si>
  <si>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</si>
  <si>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</si>
  <si>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</si>
  <si>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</si>
  <si>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</si>
  <si>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</si>
  <si>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</si>
  <si>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</si>
  <si>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</si>
  <si>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</si>
  <si>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</si>
  <si>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</si>
  <si>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</si>
  <si>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</si>
  <si>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</si>
  <si>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</si>
  <si>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</si>
  <si>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</si>
  <si>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</si>
  <si>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</si>
  <si>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</si>
  <si>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</si>
  <si>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</si>
  <si>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</si>
  <si>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</si>
  <si>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</si>
  <si>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</si>
  <si>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</si>
  <si>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</si>
  <si>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</si>
  <si>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</si>
  <si>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</si>
  <si>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</si>
  <si>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</si>
  <si>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</si>
  <si>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</si>
  <si>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</si>
  <si>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</si>
  <si>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</si>
  <si>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</si>
  <si>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</si>
  <si>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</si>
  <si>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</si>
  <si>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</si>
  <si>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</si>
  <si>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</si>
  <si>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</si>
  <si>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</si>
  <si>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</si>
  <si>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</si>
  <si>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</si>
  <si>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</si>
  <si>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</si>
  <si>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</si>
  <si>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</si>
  <si>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</si>
  <si>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</si>
  <si>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</si>
  <si>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</si>
  <si>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</si>
  <si>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</si>
  <si>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</si>
  <si>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</si>
  <si>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</si>
  <si>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</si>
  <si>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</si>
  <si>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</si>
  <si>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</si>
  <si>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</si>
  <si>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</si>
  <si>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</si>
  <si>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</si>
  <si>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</si>
  <si>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</si>
  <si>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</si>
  <si>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</si>
  <si>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</si>
  <si>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</si>
  <si>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</si>
  <si>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</si>
  <si>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</si>
  <si>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</si>
  <si>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</si>
  <si>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</si>
  <si>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</si>
  <si>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</si>
  <si>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</si>
  <si>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</si>
  <si>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</si>
  <si>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</si>
  <si>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</si>
  <si>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</si>
  <si>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</si>
  <si>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</si>
  <si>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</si>
  <si>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</si>
  <si>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</si>
  <si>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</si>
  <si>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</si>
  <si>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</si>
  <si>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</si>
  <si>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</si>
  <si>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</si>
  <si>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</si>
  <si>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</si>
  <si>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</si>
  <si>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</si>
  <si>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</si>
  <si>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</si>
  <si>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</si>
  <si>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</si>
  <si>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</si>
  <si>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</si>
  <si>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</si>
  <si>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</si>
  <si>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</si>
  <si>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</si>
  <si>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</si>
  <si>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</si>
  <si>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</si>
  <si>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</si>
  <si>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</si>
  <si>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</si>
  <si>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</si>
  <si>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</si>
  <si>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</si>
  <si>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</si>
  <si>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</si>
  <si>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</si>
  <si>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</si>
  <si>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</si>
  <si>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</si>
  <si>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</si>
  <si>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</si>
  <si>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</si>
  <si>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</si>
  <si>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</si>
  <si>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</si>
  <si>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</si>
  <si>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</si>
  <si>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</si>
  <si>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</si>
  <si>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</si>
  <si>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</si>
  <si>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</si>
  <si>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</si>
  <si>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</si>
  <si>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</si>
  <si>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</si>
  <si>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</si>
  <si>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</si>
  <si>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</si>
  <si>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</si>
  <si>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</si>
  <si>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</si>
  <si>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</si>
  <si>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</si>
  <si>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</si>
  <si>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</si>
  <si>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</si>
  <si>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</si>
  <si>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</si>
  <si>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</si>
  <si>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</si>
  <si>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</si>
  <si>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</si>
  <si>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</si>
  <si>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</si>
  <si>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</si>
  <si>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</si>
  <si>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</si>
  <si>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</si>
  <si>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</si>
  <si>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</si>
  <si>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</si>
  <si>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</si>
  <si>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</si>
  <si>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</si>
  <si>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</si>
  <si>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</si>
  <si>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</si>
  <si>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</si>
  <si>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</si>
  <si>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</si>
  <si>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</si>
  <si>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</si>
  <si>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</si>
  <si>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</si>
  <si>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</si>
  <si>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</si>
  <si>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</si>
  <si>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</si>
  <si>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</si>
  <si>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</si>
  <si>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</si>
  <si>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</si>
  <si>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</si>
  <si>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</si>
  <si>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</si>
  <si>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</si>
  <si>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</si>
  <si>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</si>
  <si>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</si>
  <si>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</si>
  <si>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</si>
  <si>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</si>
  <si>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</si>
  <si>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</si>
  <si>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</si>
  <si>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</si>
  <si>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</si>
  <si>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</si>
  <si>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</si>
  <si>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</si>
  <si>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</si>
  <si>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</si>
  <si>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</si>
  <si>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</si>
  <si>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</si>
  <si>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</si>
  <si>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</si>
  <si>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</si>
  <si>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</si>
  <si>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</si>
  <si>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</si>
  <si>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</si>
  <si>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</si>
  <si>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</si>
  <si>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</si>
  <si>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</si>
  <si>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</si>
  <si>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</si>
  <si>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</si>
  <si>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</si>
  <si>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</si>
  <si>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</si>
  <si>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</si>
  <si>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</si>
  <si>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</si>
  <si>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</si>
  <si>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</si>
  <si>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</si>
  <si>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</si>
  <si>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</si>
  <si>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</si>
  <si>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</si>
  <si>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</si>
  <si>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</si>
  <si>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</si>
  <si>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</si>
  <si>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</si>
  <si>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</si>
  <si>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</si>
  <si>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</si>
  <si>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</si>
  <si>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</si>
  <si>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</si>
  <si>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</si>
  <si>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</si>
  <si>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</si>
  <si>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</si>
  <si>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</si>
  <si>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</si>
  <si>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</si>
  <si>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</si>
  <si>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</si>
  <si>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</si>
  <si>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</si>
  <si>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</si>
  <si>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</si>
  <si>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</si>
  <si>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</si>
  <si>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</si>
  <si>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</si>
  <si>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</si>
  <si>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</si>
  <si>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</si>
  <si>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</si>
  <si>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</si>
  <si>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</si>
  <si>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</si>
  <si>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</si>
  <si>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</si>
  <si>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</si>
  <si>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</si>
  <si>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</si>
  <si>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</si>
  <si>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</si>
  <si>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</si>
  <si>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</si>
  <si>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</si>
  <si>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</si>
  <si>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</si>
  <si>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</si>
  <si>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</si>
  <si>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</si>
  <si>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</si>
  <si>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</si>
  <si>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</si>
  <si>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</si>
  <si>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</si>
  <si>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</si>
  <si>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</si>
  <si>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</si>
  <si>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</si>
  <si>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</si>
  <si>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</si>
  <si>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</si>
  <si>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</si>
  <si>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</si>
  <si>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</si>
  <si>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</si>
  <si>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</si>
  <si>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</si>
  <si>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</si>
  <si>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</si>
  <si>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</si>
  <si>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</si>
  <si>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</si>
  <si>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</si>
  <si>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</si>
  <si>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</si>
  <si>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</si>
  <si>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</si>
  <si>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</si>
  <si>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</si>
  <si>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</si>
  <si>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</si>
  <si>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</si>
  <si>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</si>
  <si>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</si>
  <si>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</si>
  <si>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</si>
  <si>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</si>
  <si>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</si>
  <si>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</si>
  <si>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</si>
  <si>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</si>
  <si>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</si>
  <si>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</si>
  <si>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</si>
  <si>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</si>
  <si>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</si>
  <si>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</si>
  <si>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</si>
  <si>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</si>
  <si>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</si>
  <si>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</si>
  <si>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</si>
  <si>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</si>
  <si>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</si>
  <si>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</si>
  <si>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</si>
  <si>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</si>
  <si>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</si>
  <si>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</si>
  <si>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</si>
  <si>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</si>
  <si>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</si>
  <si>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</si>
  <si>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</si>
  <si>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</si>
  <si>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</si>
  <si>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</si>
  <si>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</si>
  <si>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</si>
  <si>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</si>
  <si>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</si>
  <si>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</si>
  <si>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</si>
  <si>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</si>
  <si>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</si>
  <si>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</si>
  <si>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</si>
  <si>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</si>
  <si>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</si>
  <si>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</si>
  <si>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</si>
  <si>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</si>
  <si>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</si>
  <si>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</si>
  <si>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</si>
  <si>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</si>
  <si>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</si>
  <si>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</si>
  <si>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</si>
  <si>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</si>
  <si>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</si>
  <si>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</si>
  <si>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</si>
  <si>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</si>
  <si>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</si>
  <si>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</si>
  <si>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</si>
  <si>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</si>
  <si>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</si>
  <si>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</si>
  <si>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</si>
  <si>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</si>
  <si>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</si>
  <si>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</si>
  <si>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</si>
  <si>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</si>
  <si>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</si>
  <si>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</si>
  <si>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</si>
  <si>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</si>
  <si>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</si>
  <si>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</si>
  <si>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</si>
  <si>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</si>
  <si>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</si>
  <si>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</si>
  <si>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</si>
  <si>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</si>
  <si>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</si>
  <si>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</si>
  <si>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</si>
  <si>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</si>
  <si>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</si>
  <si>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</si>
  <si>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</si>
  <si>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</si>
  <si>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</si>
  <si>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</si>
  <si>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</si>
  <si>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</si>
  <si>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</si>
  <si>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</si>
  <si>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</si>
  <si>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</si>
  <si>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</si>
  <si>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</si>
  <si>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</si>
  <si>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</si>
  <si>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</si>
  <si>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</si>
  <si>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</si>
  <si>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</si>
  <si>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</si>
  <si>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</si>
  <si>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</si>
  <si>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</si>
  <si>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</si>
  <si>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</si>
  <si>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</si>
  <si>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</si>
  <si>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</si>
  <si>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</si>
  <si>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</si>
  <si>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</si>
  <si>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</si>
  <si>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</si>
  <si>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</si>
  <si>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</si>
  <si>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</si>
  <si>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</si>
  <si>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</si>
  <si>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</si>
  <si>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</si>
  <si>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</si>
  <si>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</si>
  <si>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</si>
  <si>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</si>
  <si>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</si>
  <si>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</si>
  <si>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</si>
  <si>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</si>
  <si>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</si>
  <si>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</si>
  <si>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</si>
  <si>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</si>
  <si>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</si>
  <si>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</si>
  <si>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</si>
  <si>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</si>
  <si>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</si>
  <si>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</si>
  <si>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</si>
  <si>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</si>
  <si>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</si>
  <si>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</si>
  <si>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</si>
  <si>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</si>
  <si>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</si>
  <si>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</si>
  <si>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</si>
  <si>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</si>
  <si>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</si>
  <si>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</si>
  <si>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</si>
  <si>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</si>
  <si>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</si>
  <si>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</si>
  <si>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</si>
  <si>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</si>
  <si>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</si>
  <si>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</si>
  <si>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</si>
  <si>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</si>
  <si>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</si>
  <si>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</si>
  <si>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</si>
  <si>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</si>
  <si>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</si>
  <si>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</si>
  <si>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</si>
  <si>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</si>
  <si>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</si>
  <si>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</si>
  <si>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</si>
  <si>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</si>
  <si>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</si>
  <si>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</si>
  <si>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</si>
  <si>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</si>
  <si>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</si>
  <si>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</si>
  <si>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</si>
  <si>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</si>
  <si>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</si>
  <si>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</si>
  <si>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</si>
  <si>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</si>
  <si>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</si>
  <si>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</si>
  <si>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</si>
  <si>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</si>
  <si>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</si>
  <si>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</si>
  <si>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</si>
  <si>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</si>
  <si>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</si>
  <si>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</si>
  <si>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</si>
  <si>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</si>
  <si>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</si>
  <si>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</si>
  <si>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</si>
  <si>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</si>
  <si>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</si>
  <si>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</si>
  <si>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</si>
  <si>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</si>
  <si>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</si>
  <si>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</si>
  <si>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</si>
  <si>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</si>
  <si>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</si>
  <si>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</si>
  <si>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</si>
  <si>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</si>
  <si>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</si>
  <si>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</si>
  <si>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</si>
  <si>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</si>
  <si>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</si>
  <si>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</si>
  <si>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</si>
  <si>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</si>
  <si>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</si>
  <si>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</si>
  <si>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</si>
  <si>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</si>
  <si>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</si>
  <si>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</si>
  <si>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</si>
  <si>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</si>
  <si>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</si>
  <si>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</si>
  <si>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</si>
  <si>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</si>
  <si>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</si>
  <si>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</si>
  <si>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</si>
  <si>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</si>
  <si>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</si>
  <si>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</si>
  <si>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</si>
  <si>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</si>
  <si>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</si>
  <si>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</si>
  <si>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</si>
  <si>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</si>
  <si>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</si>
  <si>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</si>
  <si>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</si>
  <si>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</si>
  <si>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</si>
  <si>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</si>
  <si>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</si>
  <si>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</si>
  <si>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</si>
  <si>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</si>
  <si>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</si>
  <si>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</si>
  <si>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</si>
  <si>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</si>
  <si>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</si>
  <si>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</si>
  <si>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</si>
  <si>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</si>
  <si>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</si>
  <si>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</si>
  <si>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</si>
  <si>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</si>
  <si>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</si>
  <si>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</si>
  <si>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</si>
  <si>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</si>
  <si>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</si>
  <si>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</si>
  <si>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</si>
  <si>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</si>
  <si>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</si>
  <si>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</si>
  <si>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</si>
  <si>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</si>
  <si>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</si>
  <si>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</si>
  <si>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</si>
  <si>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</si>
  <si>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</si>
  <si>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</si>
  <si>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</si>
  <si>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</si>
  <si>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</si>
  <si>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</si>
  <si>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</si>
  <si>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</si>
  <si>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</si>
  <si>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</si>
  <si>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</si>
  <si>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</si>
  <si>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</si>
  <si>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</si>
  <si>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</si>
  <si>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</si>
  <si>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</si>
  <si>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</si>
  <si>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</si>
  <si>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</si>
  <si>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</si>
  <si>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</si>
  <si>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</si>
  <si>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</si>
  <si>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</si>
  <si>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</si>
  <si>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</si>
  <si>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</si>
  <si>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</si>
  <si>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</si>
  <si>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</si>
  <si>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</si>
  <si>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</si>
  <si>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</si>
  <si>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</si>
  <si>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</si>
  <si>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</si>
  <si>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</si>
  <si>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</si>
  <si>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</si>
  <si>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</si>
  <si>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</si>
  <si>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</si>
  <si>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</si>
  <si>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</si>
  <si>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</si>
  <si>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</si>
  <si>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</si>
  <si>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</si>
  <si>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</si>
  <si>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</si>
  <si>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</si>
  <si>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</si>
  <si>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</si>
  <si>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</si>
  <si>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</si>
  <si>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</si>
  <si>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</si>
  <si>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</si>
  <si>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</si>
  <si>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</si>
  <si>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</si>
  <si>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</si>
  <si>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</si>
  <si>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</si>
  <si>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</si>
  <si>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</si>
  <si>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</si>
  <si>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</si>
  <si>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</si>
  <si>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</si>
  <si>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</si>
  <si>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</si>
  <si>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</si>
  <si>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</si>
  <si>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</si>
  <si>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</si>
  <si>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</si>
  <si>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</si>
  <si>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</si>
  <si>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</si>
  <si>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</si>
  <si>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</si>
  <si>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</si>
  <si>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</si>
  <si>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</si>
  <si>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</si>
  <si>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</si>
  <si>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</si>
  <si>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</si>
  <si>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</si>
  <si>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</si>
  <si>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</si>
  <si>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</si>
  <si>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</si>
  <si>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</si>
  <si>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</si>
  <si>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</si>
  <si>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</si>
  <si>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</si>
  <si>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</si>
  <si>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</si>
  <si>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</si>
  <si>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</si>
  <si>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</si>
  <si>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</si>
  <si>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</si>
  <si>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</si>
  <si>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</si>
  <si>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</si>
  <si>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</si>
  <si>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</si>
  <si>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</si>
  <si>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</si>
  <si>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</si>
  <si>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</si>
  <si>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</si>
  <si>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</si>
  <si>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</si>
  <si>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</si>
  <si>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</si>
  <si>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</si>
  <si>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</si>
  <si>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</si>
  <si>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</si>
  <si>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</si>
  <si>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</si>
  <si>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</si>
  <si>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</si>
  <si>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</si>
  <si>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</si>
  <si>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</si>
  <si>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</si>
  <si>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</si>
  <si>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</si>
  <si>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</si>
  <si>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</si>
  <si>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</si>
  <si>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</si>
  <si>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</si>
  <si>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</si>
  <si>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</si>
  <si>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</si>
  <si>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</si>
  <si>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</si>
  <si>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</si>
  <si>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</si>
  <si>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</si>
  <si>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</si>
  <si>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</si>
  <si>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</si>
  <si>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</si>
  <si>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</si>
  <si>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</si>
  <si>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</si>
  <si>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</si>
  <si>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</si>
  <si>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</si>
  <si>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</si>
  <si>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</si>
  <si>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</si>
  <si>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</si>
  <si>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</si>
  <si>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</si>
  <si>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</si>
  <si>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</si>
  <si>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</si>
  <si>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</si>
  <si>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</si>
  <si>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</si>
  <si>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</si>
  <si>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</si>
  <si>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</si>
  <si>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</si>
  <si>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</si>
  <si>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</si>
  <si>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</si>
  <si>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</si>
  <si>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</si>
  <si>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</si>
  <si>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</si>
  <si>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</si>
  <si>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</si>
  <si>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</si>
  <si>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</si>
  <si>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</si>
  <si>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</si>
  <si>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</si>
  <si>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</si>
  <si>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</si>
  <si>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</si>
  <si>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</si>
  <si>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</si>
  <si>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</si>
  <si>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</si>
  <si>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</si>
  <si>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</si>
  <si>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</si>
  <si>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</si>
  <si>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</si>
  <si>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</si>
  <si>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</si>
  <si>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</si>
  <si>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</si>
  <si>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</si>
  <si>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</si>
  <si>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</si>
  <si>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</si>
  <si>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</si>
  <si>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</si>
  <si>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</si>
  <si>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</si>
  <si>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</si>
  <si>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</si>
  <si>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</si>
  <si>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</si>
  <si>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</si>
  <si>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</si>
  <si>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</si>
  <si>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</si>
  <si>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</si>
  <si>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</si>
  <si>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</si>
  <si>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</si>
  <si>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</si>
  <si>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</si>
  <si>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</si>
  <si>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</si>
  <si>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</si>
  <si>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</si>
  <si>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</si>
  <si>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</si>
  <si>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</si>
  <si>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</si>
  <si>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</si>
  <si>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</si>
  <si>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</si>
  <si>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</si>
  <si>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</si>
  <si>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</si>
  <si>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</si>
  <si>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</si>
  <si>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</si>
  <si>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</si>
  <si>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</si>
  <si>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</si>
  <si>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</si>
  <si>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</si>
  <si>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</si>
  <si>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</si>
  <si>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</si>
  <si>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</si>
  <si>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</si>
  <si>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</si>
  <si>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</si>
  <si>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</si>
  <si>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</si>
  <si>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</si>
  <si>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</si>
  <si>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</si>
  <si>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</si>
  <si>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</si>
  <si>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</si>
  <si>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</si>
  <si>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</si>
  <si>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</si>
  <si>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</si>
  <si>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</si>
  <si>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</si>
  <si>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</si>
  <si>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</si>
  <si>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</si>
  <si>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</si>
  <si>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</si>
  <si>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</si>
  <si>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</si>
  <si>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</si>
  <si>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</si>
  <si>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</si>
  <si>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</si>
  <si>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</si>
  <si>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</si>
  <si>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</si>
  <si>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</si>
  <si>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</si>
  <si>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</si>
  <si>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</si>
  <si>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</si>
  <si>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</si>
  <si>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</si>
  <si>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</si>
  <si>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</si>
  <si>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</si>
  <si>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</si>
  <si>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</si>
  <si>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</si>
  <si>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</si>
  <si>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</si>
  <si>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</si>
  <si>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</si>
  <si>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</si>
  <si>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</si>
  <si>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</si>
  <si>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</si>
  <si>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</si>
  <si>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</si>
  <si>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</si>
  <si>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</si>
  <si>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</si>
  <si>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</si>
  <si>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</si>
  <si>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</si>
  <si>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</si>
  <si>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</si>
  <si>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</si>
  <si>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</si>
  <si>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</si>
  <si>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</si>
  <si>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</si>
  <si>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</si>
  <si>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</si>
  <si>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</si>
  <si>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</si>
  <si>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</si>
  <si>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</si>
  <si>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</si>
  <si>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</si>
  <si>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</si>
  <si>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</si>
  <si>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</si>
  <si>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</si>
  <si>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</si>
  <si>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</si>
  <si>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</si>
  <si>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</si>
  <si>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</si>
  <si>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</si>
  <si>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</si>
  <si>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</si>
  <si>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</si>
  <si>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</si>
  <si>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</si>
  <si>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</si>
  <si>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</si>
  <si>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</si>
  <si>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</si>
  <si>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</si>
  <si>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</si>
  <si>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</si>
  <si>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</si>
  <si>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</si>
  <si>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</si>
  <si>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</si>
  <si>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</si>
  <si>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</si>
  <si>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</si>
  <si>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</si>
  <si>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</si>
  <si>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</si>
  <si>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</si>
  <si>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</si>
  <si>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</si>
  <si>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</si>
  <si>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</si>
  <si>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</si>
  <si>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</si>
  <si>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</si>
  <si>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</si>
  <si>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</si>
  <si>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</si>
  <si>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</si>
  <si>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</si>
  <si>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</si>
  <si>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</si>
  <si>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</si>
  <si>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</si>
  <si>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</si>
  <si>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</si>
  <si>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</si>
  <si>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</si>
  <si>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</si>
  <si>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</si>
  <si>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</si>
  <si>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</si>
  <si>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</si>
  <si>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</si>
  <si>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</si>
  <si>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</si>
  <si>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</si>
  <si>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</si>
  <si>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</si>
  <si>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</si>
  <si>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</si>
  <si>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</si>
  <si>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</si>
  <si>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</si>
  <si>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</si>
  <si>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</si>
  <si>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</si>
  <si>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</si>
  <si>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</si>
  <si>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</si>
  <si>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</si>
  <si>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</si>
  <si>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</si>
  <si>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</si>
  <si>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</si>
  <si>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</si>
  <si>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</si>
  <si>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</si>
  <si>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</si>
  <si>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</si>
  <si>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</si>
  <si>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</si>
  <si>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</si>
  <si>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</si>
  <si>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</si>
  <si>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</si>
  <si>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</si>
  <si>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</si>
  <si>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</si>
  <si>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</si>
  <si>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</si>
  <si>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</si>
  <si>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</si>
  <si>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</si>
  <si>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</si>
  <si>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</si>
  <si>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</si>
  <si>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</si>
  <si>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</si>
  <si>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</si>
  <si>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</si>
  <si>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</si>
  <si>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</si>
  <si>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</si>
  <si>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</si>
  <si>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</si>
  <si>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</si>
  <si>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</si>
  <si>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</si>
  <si>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</si>
  <si>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</si>
  <si>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</si>
  <si>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</si>
  <si>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</si>
  <si>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</si>
  <si>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</si>
  <si>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</si>
  <si>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</si>
  <si>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</si>
  <si>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</si>
  <si>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</si>
  <si>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</si>
  <si>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</si>
  <si>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</si>
  <si>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</si>
  <si>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</si>
  <si>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</si>
  <si>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</si>
  <si>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</si>
  <si>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</si>
  <si>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</si>
  <si>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</si>
  <si>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</si>
  <si>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</si>
  <si>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</si>
  <si>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</si>
  <si>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</si>
  <si>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</si>
  <si>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</si>
  <si>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</si>
  <si>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</si>
  <si>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</si>
  <si>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</si>
  <si>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</si>
  <si>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</si>
  <si>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</si>
  <si>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</si>
  <si>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</si>
  <si>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</si>
  <si>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</si>
  <si>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</si>
  <si>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</si>
  <si>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</si>
  <si>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</si>
  <si>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</si>
  <si>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</si>
  <si>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</si>
  <si>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</si>
  <si>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</si>
  <si>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</si>
  <si>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</si>
  <si>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</si>
  <si>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</si>
  <si>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</si>
  <si>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</si>
  <si>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</si>
  <si>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</si>
  <si>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</si>
  <si>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</si>
  <si>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</si>
  <si>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</si>
  <si>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</si>
  <si>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</si>
  <si>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</si>
  <si>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</si>
  <si>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</si>
  <si>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</si>
  <si>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</si>
  <si>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</si>
  <si>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</si>
  <si>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</si>
  <si>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</si>
  <si>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</si>
  <si>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</si>
  <si>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</si>
  <si>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</si>
  <si>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</si>
  <si>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</si>
  <si>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</si>
  <si>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</si>
  <si>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</si>
  <si>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</si>
  <si>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</si>
  <si>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</si>
  <si>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</si>
  <si>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</si>
  <si>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</si>
  <si>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</si>
  <si>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</si>
  <si>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</si>
  <si>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</si>
  <si>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</si>
  <si>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</si>
  <si>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</si>
  <si>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</si>
  <si>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</si>
  <si>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</si>
  <si>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</si>
  <si>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</si>
  <si>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</si>
  <si>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</si>
  <si>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</si>
  <si>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</si>
  <si>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</si>
  <si>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</si>
  <si>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</si>
  <si>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</si>
  <si>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</si>
  <si>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</si>
  <si>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</si>
  <si>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</si>
  <si>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</si>
  <si>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</si>
  <si>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</si>
  <si>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</si>
  <si>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</si>
  <si>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</si>
  <si>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</si>
  <si>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</si>
  <si>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</si>
  <si>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</si>
  <si>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</si>
  <si>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</si>
  <si>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</si>
  <si>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</si>
  <si>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</si>
  <si>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</si>
  <si>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</si>
  <si>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</si>
  <si>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</si>
  <si>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</si>
  <si>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</si>
  <si>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</si>
  <si>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</si>
  <si>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</si>
  <si>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</si>
  <si>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</si>
  <si>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</si>
  <si>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</si>
  <si>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</si>
  <si>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</si>
  <si>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</si>
  <si>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</si>
  <si>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</si>
  <si>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</si>
  <si>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</si>
  <si>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</si>
  <si>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</si>
  <si>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</si>
  <si>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</si>
  <si>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</si>
  <si>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</si>
  <si>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</si>
  <si>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</si>
  <si>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</si>
  <si>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</si>
  <si>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</si>
  <si>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</si>
  <si>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</si>
  <si>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</si>
  <si>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</si>
  <si>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</si>
  <si>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</si>
  <si>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</si>
  <si>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</si>
  <si>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</si>
  <si>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</si>
  <si>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</si>
  <si>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</si>
  <si>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</si>
  <si>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</si>
  <si>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</si>
  <si>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</si>
  <si>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</si>
  <si>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</si>
  <si>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</si>
  <si>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</si>
  <si>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</si>
  <si>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</si>
  <si>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</si>
  <si>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</si>
  <si>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</si>
  <si>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</si>
  <si>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</si>
  <si>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</si>
  <si>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</si>
  <si>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</si>
  <si>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</si>
  <si>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</si>
  <si>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</si>
  <si>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</si>
  <si>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</si>
  <si>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</si>
  <si>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</si>
  <si>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</si>
  <si>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</si>
  <si>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</si>
  <si>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</si>
  <si>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</si>
  <si>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</si>
  <si>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</si>
  <si>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</si>
  <si>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</si>
  <si>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</si>
  <si>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</si>
  <si>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</si>
  <si>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</si>
  <si>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</si>
  <si>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</si>
  <si>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</si>
  <si>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</si>
  <si>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</si>
  <si>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</si>
  <si>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</si>
  <si>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</si>
  <si>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</si>
  <si>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</si>
  <si>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</si>
  <si>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</si>
  <si>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</si>
  <si>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</si>
  <si>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</si>
  <si>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</si>
  <si>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</si>
  <si>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</si>
  <si>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</si>
  <si>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</si>
  <si>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</si>
  <si>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</si>
  <si>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</si>
  <si>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</si>
  <si>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</si>
  <si>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</si>
  <si>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</si>
  <si>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</si>
  <si>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</si>
  <si>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</si>
  <si>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</si>
  <si>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</si>
  <si>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</si>
  <si>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</si>
  <si>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</si>
  <si>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</si>
  <si>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</si>
  <si>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</si>
  <si>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</si>
  <si>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</si>
  <si>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</si>
  <si>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</si>
  <si>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</si>
  <si>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</si>
  <si>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</si>
  <si>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</si>
  <si>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</si>
  <si>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</si>
  <si>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</si>
  <si>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</si>
  <si>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</si>
  <si>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</si>
  <si>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</si>
  <si>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</si>
  <si>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</si>
  <si>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</si>
  <si>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</si>
  <si>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</si>
  <si>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</si>
  <si>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</si>
  <si>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</si>
  <si>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</si>
  <si>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</si>
  <si>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</si>
  <si>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</si>
  <si>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</si>
  <si>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</si>
  <si>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</si>
  <si>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</si>
  <si>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</si>
  <si>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</si>
  <si>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</si>
  <si>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</si>
  <si>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</si>
  <si>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</si>
  <si>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</si>
  <si>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</si>
  <si>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</si>
  <si>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</si>
  <si>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</si>
  <si>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</si>
  <si>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</si>
  <si>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</si>
  <si>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</si>
  <si>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</si>
  <si>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</si>
  <si>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</si>
  <si>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</si>
  <si>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</si>
  <si>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</si>
  <si>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</si>
  <si>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</si>
  <si>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</si>
  <si>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</si>
  <si>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</si>
  <si>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</si>
  <si>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</si>
  <si>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</si>
  <si>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</si>
  <si>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</si>
  <si>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</si>
  <si>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</si>
  <si>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</si>
  <si>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</si>
  <si>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</si>
  <si>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</si>
  <si>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</si>
  <si>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</si>
  <si>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</si>
  <si>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</si>
  <si>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</si>
  <si>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</si>
  <si>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</si>
  <si>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</si>
  <si>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</si>
  <si>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</si>
  <si>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</si>
  <si>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</si>
  <si>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</si>
  <si>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</si>
  <si>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</si>
  <si>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</si>
  <si>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</si>
  <si>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</si>
  <si>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</si>
  <si>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</si>
  <si>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</si>
  <si>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</si>
  <si>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</si>
  <si>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</si>
  <si>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</si>
  <si>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</si>
  <si>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</si>
  <si>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</si>
  <si>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</si>
  <si>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</si>
  <si>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</si>
  <si>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</si>
  <si>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</si>
  <si>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</si>
  <si>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</si>
  <si>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</si>
  <si>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</si>
  <si>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</si>
  <si>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</si>
  <si>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</si>
  <si>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</si>
  <si>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</si>
  <si>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</si>
  <si>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</si>
  <si>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</si>
  <si>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</si>
  <si>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</si>
  <si>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</si>
  <si>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</si>
  <si>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</si>
  <si>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</si>
  <si>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</si>
  <si>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</si>
  <si>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</si>
  <si>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</si>
  <si>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</si>
  <si>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</si>
  <si>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</si>
  <si>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</si>
  <si>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</si>
  <si>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</si>
  <si>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</si>
  <si>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</si>
  <si>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</si>
  <si>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</si>
  <si>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</si>
  <si>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</si>
  <si>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</si>
  <si>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</si>
  <si>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</si>
  <si>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</si>
  <si>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</si>
  <si>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</si>
  <si>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</si>
  <si>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</si>
  <si>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</si>
  <si>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</si>
  <si>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</si>
  <si>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</si>
  <si>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</si>
  <si>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</si>
  <si>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</si>
  <si>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</si>
  <si>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</si>
  <si>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</si>
  <si>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</si>
  <si>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</si>
  <si>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</si>
  <si>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</si>
  <si>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</si>
  <si>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</si>
  <si>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</si>
  <si>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</si>
  <si>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</si>
  <si>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</si>
  <si>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</si>
  <si>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</si>
  <si>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</si>
  <si>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</si>
  <si>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</si>
  <si>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</si>
  <si>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</si>
  <si>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</si>
  <si>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</si>
  <si>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</si>
  <si>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</si>
  <si>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</si>
  <si>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</si>
  <si>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</si>
  <si>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</si>
  <si>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</si>
  <si>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</si>
  <si>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</si>
  <si>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</si>
  <si>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</si>
  <si>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</si>
  <si>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</si>
  <si>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</si>
  <si>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</si>
  <si>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</si>
  <si>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</si>
  <si>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</si>
  <si>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</si>
  <si>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</si>
  <si>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</si>
  <si>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</si>
  <si>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</si>
  <si>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</si>
  <si>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</si>
  <si>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</si>
  <si>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</si>
  <si>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</si>
  <si>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</si>
  <si>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</si>
  <si>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</si>
  <si>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</si>
  <si>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</si>
  <si>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</si>
  <si>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</si>
  <si>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</si>
  <si>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</si>
  <si>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</si>
  <si>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</si>
  <si>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</si>
  <si>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</si>
  <si>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</si>
  <si>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</si>
  <si>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</si>
  <si>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</si>
  <si>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</si>
  <si>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</si>
  <si>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</si>
  <si>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</si>
  <si>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</si>
  <si>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</si>
  <si>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</si>
  <si>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</si>
  <si>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</si>
  <si>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</si>
  <si>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</si>
  <si>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</si>
  <si>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</si>
  <si>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</si>
  <si>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</si>
  <si>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</si>
  <si>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</si>
  <si>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</si>
  <si>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</si>
  <si>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</si>
  <si>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</si>
  <si>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</si>
  <si>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</si>
  <si>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</si>
  <si>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</si>
  <si>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</si>
  <si>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</si>
  <si>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</si>
  <si>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</si>
  <si>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</si>
  <si>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</si>
  <si>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</si>
  <si>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</si>
  <si>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</si>
  <si>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</si>
  <si>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</si>
  <si>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</si>
  <si>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</si>
  <si>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</si>
  <si>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</si>
  <si>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</si>
  <si>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</si>
  <si>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</si>
  <si>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</si>
  <si>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</si>
  <si>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</si>
  <si>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</si>
  <si>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</si>
  <si>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</si>
  <si>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</si>
  <si>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</si>
  <si>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</si>
  <si>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</si>
  <si>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</si>
  <si>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</si>
  <si>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</si>
  <si>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</si>
  <si>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</si>
  <si>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</si>
  <si>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</si>
  <si>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</si>
  <si>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</si>
  <si>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</si>
  <si>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</si>
  <si>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</si>
  <si>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</si>
  <si>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</si>
  <si>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</si>
  <si>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</si>
  <si>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</si>
  <si>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</si>
  <si>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</si>
  <si>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</si>
  <si>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</si>
  <si>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</si>
  <si>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</si>
  <si>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</si>
  <si>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</si>
  <si>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</si>
  <si>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</si>
  <si>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</si>
  <si>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</si>
  <si>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</si>
  <si>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</si>
  <si>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</si>
  <si>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</si>
  <si>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</si>
  <si>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</si>
  <si>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</si>
  <si>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</si>
  <si>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</si>
  <si>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</si>
  <si>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</si>
  <si>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</si>
  <si>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</si>
  <si>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</si>
  <si>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</si>
  <si>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</si>
  <si>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</si>
  <si>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</si>
  <si>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</si>
  <si>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</si>
  <si>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</si>
  <si>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</si>
  <si>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</si>
  <si>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</si>
  <si>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</si>
  <si>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</si>
  <si>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</si>
  <si>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</si>
  <si>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</si>
  <si>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</si>
  <si>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</si>
  <si>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</si>
  <si>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</si>
  <si>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</si>
  <si>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</si>
  <si>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</si>
  <si>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</si>
  <si>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</si>
  <si>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</si>
  <si>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</si>
  <si>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</si>
  <si>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</si>
  <si>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</si>
  <si>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</si>
  <si>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</si>
  <si>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</si>
  <si>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</si>
  <si>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</si>
  <si>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</si>
  <si>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</si>
  <si>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</si>
  <si>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</si>
  <si>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</si>
  <si>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</si>
  <si>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</si>
  <si>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</si>
  <si>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</si>
  <si>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</si>
  <si>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</si>
  <si>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</si>
  <si>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</si>
  <si>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</si>
  <si>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</si>
  <si>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</si>
  <si>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</si>
  <si>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</si>
  <si>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</si>
  <si>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</si>
  <si>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</si>
  <si>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</si>
  <si>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</si>
  <si>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</si>
  <si>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</si>
  <si>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</si>
  <si>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</si>
  <si>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</si>
  <si>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</si>
  <si>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</si>
  <si>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</si>
  <si>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</si>
  <si>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</si>
  <si>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</si>
  <si>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</si>
  <si>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</si>
  <si>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</si>
  <si>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</si>
  <si>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</si>
  <si>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</si>
  <si>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</si>
  <si>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</si>
  <si>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</si>
  <si>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</si>
  <si>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</si>
  <si>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</si>
  <si>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</si>
  <si>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</si>
  <si>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</si>
  <si>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</si>
  <si>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</si>
  <si>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</si>
  <si>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</si>
  <si>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</si>
  <si>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</si>
  <si>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</si>
  <si>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</si>
  <si>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</si>
  <si>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</si>
  <si>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</si>
  <si>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</si>
  <si>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</si>
  <si>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</si>
  <si>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</si>
  <si>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</si>
  <si>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</si>
  <si>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</si>
  <si>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</si>
  <si>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</si>
  <si>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</si>
  <si>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</si>
  <si>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</si>
  <si>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</si>
  <si>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</si>
  <si>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</si>
  <si>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</si>
  <si>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</si>
  <si>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</si>
  <si>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</si>
  <si>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</si>
  <si>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</si>
  <si>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</si>
  <si>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</si>
  <si>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</si>
  <si>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</si>
  <si>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</si>
  <si>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</si>
  <si>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</si>
  <si>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</si>
  <si>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</si>
  <si>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</si>
  <si>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</si>
  <si>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</si>
  <si>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</si>
  <si>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</si>
  <si>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</si>
  <si>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</si>
  <si>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</si>
  <si>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</si>
  <si>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</si>
  <si>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</si>
  <si>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</si>
  <si>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</si>
  <si>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</si>
  <si>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</si>
  <si>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</si>
  <si>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</si>
  <si>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</si>
  <si>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</si>
  <si>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</si>
  <si>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</si>
  <si>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</si>
  <si>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</si>
  <si>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</si>
  <si>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</si>
  <si>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</si>
  <si>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</si>
  <si>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</si>
  <si>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</si>
  <si>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</si>
  <si>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</si>
  <si>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</si>
  <si>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</si>
  <si>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</si>
  <si>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</si>
  <si>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</si>
  <si>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</si>
  <si>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</si>
  <si>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</si>
  <si>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</si>
  <si>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</si>
  <si>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</si>
  <si>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</si>
  <si>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</si>
  <si>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</si>
  <si>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</si>
  <si>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</si>
  <si>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</si>
  <si>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</si>
  <si>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</si>
  <si>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</si>
  <si>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</si>
  <si>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</si>
  <si>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</si>
  <si>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</si>
  <si>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</si>
  <si>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</si>
  <si>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</si>
  <si>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</si>
  <si>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</si>
  <si>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</si>
  <si>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</si>
  <si>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</si>
  <si>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</si>
  <si>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</si>
  <si>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</si>
  <si>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</si>
  <si>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</si>
  <si>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</si>
  <si>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</si>
  <si>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</si>
  <si>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</si>
  <si>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</si>
  <si>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</si>
  <si>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</si>
  <si>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</si>
  <si>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</si>
  <si>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</si>
  <si>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</si>
  <si>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</si>
  <si>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</si>
  <si>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</si>
  <si>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</si>
  <si>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</si>
  <si>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</si>
  <si>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</si>
  <si>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</si>
  <si>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</si>
  <si>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</si>
  <si>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</si>
  <si>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</si>
  <si>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</si>
  <si>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</si>
  <si>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</si>
  <si>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</si>
  <si>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</si>
  <si>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</si>
  <si>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</si>
  <si>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</si>
  <si>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</si>
  <si>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</si>
  <si>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</si>
  <si>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</si>
  <si>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</si>
  <si>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</si>
  <si>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</si>
  <si>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</si>
  <si>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</si>
  <si>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</si>
  <si>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</si>
  <si>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</si>
  <si>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</si>
  <si>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</si>
  <si>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</si>
  <si>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</si>
  <si>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</si>
  <si>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</si>
  <si>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</si>
  <si>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</si>
  <si>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</si>
  <si>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</si>
  <si>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</si>
  <si>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</si>
  <si>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</si>
  <si>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</si>
  <si>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</si>
  <si>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</si>
  <si>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</si>
  <si>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</si>
  <si>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</si>
  <si>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</si>
  <si>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</si>
  <si>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</si>
  <si>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</si>
  <si>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</si>
  <si>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</si>
  <si>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</si>
  <si>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</si>
  <si>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</si>
  <si>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</si>
  <si>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</si>
  <si>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</si>
  <si>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</si>
  <si>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</si>
  <si>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</si>
  <si>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</si>
  <si>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</si>
  <si>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</si>
  <si>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</si>
  <si>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</si>
  <si>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</si>
  <si>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</si>
  <si>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</si>
  <si>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</si>
  <si>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</si>
  <si>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</si>
  <si>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</si>
  <si>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</si>
  <si>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</si>
  <si>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</si>
  <si>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</si>
  <si>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</si>
  <si>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</si>
  <si>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</si>
  <si>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</si>
  <si>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</si>
  <si>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</si>
  <si>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</si>
  <si>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</si>
  <si>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</si>
  <si>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</si>
  <si>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</si>
  <si>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</si>
  <si>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</si>
  <si>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</si>
  <si>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</si>
  <si>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</si>
  <si>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</si>
  <si>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</si>
  <si>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</si>
  <si>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</si>
  <si>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</si>
  <si>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</si>
  <si>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</si>
  <si>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</si>
  <si>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</si>
  <si>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</si>
  <si>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</si>
  <si>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</si>
  <si>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</si>
  <si>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</si>
  <si>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</si>
  <si>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</si>
  <si>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</si>
  <si>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</si>
  <si>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</si>
  <si>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</si>
  <si>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</si>
  <si>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</si>
  <si>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</si>
  <si>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</si>
  <si>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</si>
  <si>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</si>
  <si>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</si>
  <si>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</si>
  <si>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</si>
  <si>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</si>
  <si>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</si>
  <si>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</si>
  <si>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</si>
  <si>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</si>
  <si>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</si>
  <si>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</si>
  <si>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</si>
  <si>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</si>
  <si>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</si>
  <si>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</si>
  <si>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</si>
  <si>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</si>
  <si>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</si>
  <si>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</si>
  <si>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</si>
  <si>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</si>
  <si>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</si>
  <si>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</si>
  <si>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</si>
  <si>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</si>
  <si>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</si>
  <si>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</si>
  <si>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</si>
  <si>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</si>
  <si>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</si>
  <si>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</si>
  <si>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</si>
  <si>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</si>
  <si>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</si>
  <si>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</si>
  <si>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</si>
  <si>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</si>
  <si>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</si>
  <si>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</si>
  <si>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</si>
  <si>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</si>
  <si>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</si>
  <si>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</si>
  <si>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</si>
  <si>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</si>
  <si>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</si>
  <si>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</si>
  <si>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</si>
  <si>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</si>
  <si>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</si>
  <si>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</si>
  <si>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</si>
  <si>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</si>
  <si>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</si>
  <si>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</si>
  <si>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</si>
  <si>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</si>
  <si>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</si>
  <si>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</si>
  <si>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</si>
  <si>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</si>
  <si>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</si>
  <si>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</si>
  <si>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</si>
  <si>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</si>
  <si>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</si>
  <si>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</si>
  <si>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</si>
  <si>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</si>
  <si>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</si>
  <si>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</si>
  <si>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</si>
  <si>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</si>
  <si>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</si>
  <si>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</si>
  <si>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</si>
  <si>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</si>
  <si>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</si>
  <si>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</si>
  <si>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</si>
  <si>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</si>
  <si>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</si>
  <si>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</si>
  <si>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</si>
  <si>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</si>
  <si>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</si>
  <si>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</si>
  <si>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</si>
  <si>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</si>
  <si>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</si>
  <si>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</si>
  <si>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</si>
  <si>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</si>
  <si>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</si>
  <si>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</si>
  <si>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</si>
  <si>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</si>
  <si>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</si>
  <si>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</si>
  <si>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</si>
  <si>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</si>
  <si>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</si>
  <si>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</si>
  <si>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</si>
  <si>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</si>
  <si>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</si>
  <si>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</si>
  <si>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</si>
  <si>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</si>
  <si>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</si>
  <si>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</si>
  <si>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</si>
  <si>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</si>
  <si>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</si>
  <si>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</si>
  <si>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</si>
  <si>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</si>
  <si>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</si>
  <si>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</si>
  <si>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</si>
  <si>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</si>
  <si>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</si>
  <si>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</si>
  <si>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</si>
  <si>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</si>
  <si>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</si>
  <si>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</si>
  <si>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</si>
  <si>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</si>
  <si>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</si>
  <si>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</si>
  <si>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</si>
  <si>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</si>
  <si>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</si>
  <si>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</si>
  <si>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</si>
  <si>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</si>
  <si>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</si>
  <si>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</si>
  <si>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</si>
  <si>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</si>
  <si>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</si>
  <si>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</si>
  <si>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</si>
  <si>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</si>
  <si>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</si>
  <si>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</si>
  <si>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</si>
  <si>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</si>
  <si>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</si>
  <si>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</si>
  <si>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</si>
  <si>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</si>
  <si>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</si>
  <si>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</si>
  <si>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</si>
  <si>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</si>
  <si>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</si>
  <si>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</si>
  <si>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</si>
  <si>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</si>
  <si>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</si>
  <si>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</si>
  <si>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</si>
  <si>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</si>
  <si>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</si>
  <si>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</si>
  <si>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</si>
  <si>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</si>
  <si>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</si>
  <si>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</si>
  <si>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</si>
  <si>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</si>
  <si>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</si>
  <si>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</si>
  <si>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</si>
  <si>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</si>
  <si>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</si>
  <si>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</si>
  <si>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</si>
  <si>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</si>
  <si>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</si>
  <si>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</si>
  <si>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</si>
  <si>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</si>
  <si>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</si>
  <si>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</si>
  <si>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</si>
  <si>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</si>
  <si>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</si>
  <si>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</si>
  <si>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</si>
  <si>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</si>
  <si>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</si>
  <si>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</si>
  <si>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</si>
  <si>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</si>
  <si>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</si>
  <si>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</si>
  <si>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</si>
  <si>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</si>
  <si>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</si>
  <si>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</si>
  <si>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</si>
  <si>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</si>
  <si>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</si>
  <si>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</si>
  <si>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</si>
  <si>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</si>
  <si>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</si>
  <si>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</si>
  <si>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</si>
  <si>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</si>
  <si>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</si>
  <si>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</si>
  <si>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</si>
  <si>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</si>
  <si>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</si>
  <si>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</si>
  <si>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</si>
  <si>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</si>
  <si>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</si>
  <si>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</si>
  <si>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</si>
  <si>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</si>
  <si>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</si>
  <si>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</si>
  <si>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</si>
  <si>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</si>
  <si>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</si>
  <si>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</si>
  <si>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</si>
  <si>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</si>
  <si>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</si>
  <si>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</si>
  <si>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</si>
  <si>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</si>
  <si>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</si>
  <si>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</si>
  <si>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</si>
  <si>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</si>
  <si>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</si>
  <si>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</si>
  <si>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</si>
  <si>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</si>
  <si>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</si>
  <si>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</si>
  <si>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</si>
  <si>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</si>
  <si>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</si>
  <si>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</si>
  <si>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</si>
  <si>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</si>
  <si>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</si>
  <si>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</si>
  <si>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</si>
  <si>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</si>
  <si>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</si>
  <si>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</si>
  <si>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</si>
  <si>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</si>
  <si>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</si>
  <si>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</si>
  <si>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</si>
  <si>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</si>
  <si>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</si>
  <si>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</si>
  <si>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</si>
  <si>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</si>
  <si>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</si>
  <si>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</si>
  <si>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</si>
  <si>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</si>
  <si>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</si>
  <si>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</si>
  <si>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</si>
  <si>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</si>
  <si>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</si>
  <si>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</si>
  <si>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</si>
  <si>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</si>
  <si>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</si>
  <si>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</si>
  <si>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</si>
  <si>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</si>
  <si>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</si>
  <si>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</si>
  <si>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</si>
  <si>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</si>
  <si>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</si>
  <si>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</si>
  <si>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</si>
  <si>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</si>
  <si>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</si>
  <si>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</si>
  <si>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</si>
  <si>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</si>
  <si>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</si>
  <si>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</si>
  <si>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</si>
  <si>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</si>
  <si>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</si>
  <si>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</si>
  <si>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</si>
  <si>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</si>
  <si>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</si>
  <si>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</si>
  <si>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</si>
  <si>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</si>
  <si>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</si>
  <si>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</si>
  <si>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</si>
  <si>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</si>
  <si>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</si>
  <si>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</si>
  <si>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</si>
  <si>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</si>
  <si>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</si>
  <si>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</si>
  <si>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</si>
  <si>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</si>
  <si>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</si>
  <si>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</si>
  <si>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</si>
  <si>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</si>
  <si>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</si>
  <si>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</si>
  <si>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</si>
  <si>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</si>
  <si>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</si>
  <si>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</si>
  <si>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</si>
  <si>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</si>
  <si>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</si>
  <si>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</si>
  <si>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</si>
  <si>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</si>
  <si>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</si>
  <si>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</si>
  <si>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</si>
  <si>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</si>
  <si>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</si>
  <si>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</si>
  <si>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</si>
  <si>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</si>
  <si>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</si>
  <si>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</si>
  <si>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</si>
  <si>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</si>
  <si>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</si>
  <si>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</si>
  <si>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</si>
  <si>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</si>
  <si>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</si>
  <si>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</si>
  <si>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</si>
  <si>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</si>
  <si>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</si>
  <si>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</si>
  <si>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</si>
  <si>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</si>
  <si>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</si>
  <si>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</si>
  <si>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</si>
  <si>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</si>
  <si>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</si>
  <si>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</si>
  <si>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</si>
  <si>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</si>
  <si>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</si>
  <si>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</si>
  <si>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</si>
  <si>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</si>
  <si>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</si>
  <si>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</si>
  <si>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</si>
  <si>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</si>
  <si>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</si>
  <si>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</si>
  <si>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</si>
  <si>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</si>
  <si>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</si>
  <si>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</si>
  <si>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</si>
  <si>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</si>
  <si>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</si>
  <si>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</si>
  <si>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</si>
  <si>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</si>
  <si>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</si>
  <si>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</si>
  <si>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</si>
  <si>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</si>
  <si>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</si>
  <si>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</si>
  <si>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</si>
  <si>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</si>
  <si>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</si>
  <si>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</si>
  <si>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</si>
  <si>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</si>
  <si>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</si>
  <si>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</si>
  <si>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</si>
  <si>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</si>
  <si>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</si>
  <si>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</si>
  <si>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</si>
  <si>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</si>
  <si>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</si>
  <si>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</si>
  <si>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</si>
  <si>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</si>
  <si>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</si>
  <si>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</si>
  <si>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</si>
  <si>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</si>
  <si>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</si>
  <si>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</si>
  <si>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</si>
  <si>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</si>
  <si>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</si>
  <si>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</si>
  <si>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</si>
  <si>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</si>
  <si>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</si>
  <si>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</si>
  <si>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</si>
  <si>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</si>
  <si>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</si>
  <si>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</si>
  <si>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</si>
  <si>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</si>
  <si>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</si>
  <si>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</si>
  <si>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</si>
  <si>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</si>
  <si>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</si>
  <si>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</si>
  <si>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</si>
  <si>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</si>
  <si>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</si>
  <si>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</si>
  <si>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</si>
  <si>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</si>
  <si>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</si>
  <si>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</si>
  <si>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</si>
  <si>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</si>
  <si>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</si>
  <si>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</si>
  <si>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</si>
  <si>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</si>
  <si>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</si>
  <si>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</si>
  <si>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</si>
  <si>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</si>
  <si>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</si>
  <si>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</si>
  <si>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</si>
  <si>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</si>
  <si>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</si>
  <si>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</si>
  <si>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</si>
  <si>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</si>
  <si>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</si>
  <si>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</si>
  <si>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</si>
  <si>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</si>
  <si>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</si>
  <si>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</si>
  <si>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</si>
  <si>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</si>
  <si>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</si>
  <si>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</si>
  <si>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</si>
  <si>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</si>
  <si>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</si>
  <si>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</si>
  <si>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</si>
  <si>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</si>
  <si>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</si>
  <si>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</si>
  <si>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</si>
  <si>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</si>
  <si>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</si>
  <si>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</si>
  <si>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</si>
  <si>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</si>
  <si>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</si>
  <si>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</si>
  <si>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</si>
  <si>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</si>
  <si>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</si>
  <si>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</si>
  <si>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</si>
  <si>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</si>
  <si>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</si>
  <si>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</si>
  <si>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</si>
  <si>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</si>
  <si>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</si>
  <si>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</si>
  <si>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</si>
  <si>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</si>
  <si>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</si>
  <si>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</si>
  <si>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</si>
  <si>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</si>
  <si>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</si>
  <si>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</si>
  <si>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</si>
  <si>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</si>
  <si>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</si>
  <si>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</si>
  <si>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</si>
  <si>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</si>
  <si>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</si>
  <si>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</si>
  <si>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</si>
  <si>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</si>
  <si>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</si>
  <si>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</si>
  <si>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</si>
  <si>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</si>
  <si>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</si>
  <si>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</si>
  <si>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</si>
  <si>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</si>
  <si>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</si>
  <si>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</si>
  <si>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</si>
  <si>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</si>
  <si>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</si>
  <si>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</si>
  <si>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</si>
  <si>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</si>
  <si>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</si>
  <si>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</si>
  <si>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</si>
  <si>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</si>
  <si>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</si>
  <si>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</si>
  <si>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</si>
  <si>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</si>
  <si>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</si>
  <si>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</si>
  <si>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</si>
  <si>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</si>
  <si>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</si>
  <si>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</si>
  <si>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</si>
  <si>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</si>
  <si>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</si>
  <si>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</si>
  <si>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</si>
  <si>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</si>
  <si>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</si>
  <si>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</si>
  <si>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</si>
  <si>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</si>
  <si>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</si>
  <si>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</si>
  <si>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</si>
  <si>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</si>
  <si>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</si>
  <si>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</si>
  <si>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</si>
  <si>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</si>
  <si>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</si>
  <si>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</si>
  <si>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</si>
  <si>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</si>
  <si>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</si>
  <si>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</si>
  <si>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</si>
  <si>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</si>
  <si>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</si>
  <si>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</si>
  <si>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</si>
  <si>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</si>
  <si>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</si>
  <si>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</si>
  <si>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</si>
  <si>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</si>
  <si>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</si>
  <si>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</si>
  <si>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</si>
  <si>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</si>
  <si>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</si>
  <si>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</si>
  <si>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</si>
  <si>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</si>
  <si>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</si>
  <si>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</si>
  <si>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</si>
  <si>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</si>
  <si>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</si>
  <si>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</si>
  <si>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</si>
  <si>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</si>
  <si>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</si>
  <si>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</si>
  <si>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</si>
  <si>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</si>
  <si>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</si>
  <si>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</si>
  <si>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</si>
  <si>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</si>
  <si>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</si>
  <si>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</si>
  <si>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</si>
  <si>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</si>
  <si>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</si>
  <si>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</si>
  <si>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</si>
  <si>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</si>
  <si>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</si>
  <si>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</si>
  <si>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</si>
  <si>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</si>
  <si>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</si>
  <si>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</si>
  <si>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</si>
  <si>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</si>
  <si>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</si>
  <si>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</si>
  <si>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</si>
  <si>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</si>
  <si>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</si>
  <si>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</si>
  <si>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</si>
  <si>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</si>
  <si>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</si>
  <si>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</si>
  <si>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</si>
  <si>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</si>
  <si>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</si>
  <si>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</si>
  <si>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</si>
  <si>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</si>
  <si>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</si>
  <si>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</si>
  <si>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</si>
  <si>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</si>
  <si>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</si>
  <si>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</si>
  <si>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</si>
  <si>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</si>
  <si>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</si>
  <si>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</si>
  <si>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</si>
  <si>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</si>
  <si>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</si>
  <si>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</si>
  <si>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</si>
  <si>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</si>
  <si>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</si>
  <si>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</si>
  <si>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</si>
  <si>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</si>
  <si>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</si>
  <si>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</si>
  <si>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</si>
  <si>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</si>
  <si>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</si>
  <si>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</si>
  <si>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</si>
  <si>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</si>
  <si>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</si>
  <si>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</si>
  <si>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</si>
  <si>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</si>
  <si>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</si>
  <si>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</si>
  <si>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</si>
  <si>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</si>
  <si>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</si>
  <si>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</si>
  <si>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</si>
  <si>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</si>
  <si>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</si>
  <si>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</si>
  <si>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</si>
  <si>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</si>
  <si>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</si>
  <si>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</si>
  <si>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</si>
  <si>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</si>
  <si>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</si>
  <si>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</si>
  <si>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</si>
  <si>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</si>
  <si>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</si>
  <si>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</si>
  <si>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</si>
  <si>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</si>
  <si>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</si>
  <si>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</si>
  <si>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</si>
  <si>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</si>
  <si>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</si>
  <si>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</si>
  <si>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</si>
  <si>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</si>
  <si>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</si>
  <si>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</si>
  <si>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</si>
  <si>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</si>
  <si>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</si>
  <si>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</si>
  <si>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</si>
  <si>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</si>
  <si>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</si>
  <si>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</si>
  <si>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</si>
  <si>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</si>
  <si>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</si>
  <si>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</si>
  <si>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</si>
  <si>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</si>
  <si>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</si>
  <si>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</si>
  <si>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</si>
  <si>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</si>
  <si>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</si>
  <si>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</si>
  <si>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</si>
  <si>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</si>
  <si>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</si>
  <si>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</si>
  <si>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</si>
  <si>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</si>
  <si>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</si>
  <si>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</si>
  <si>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</si>
  <si>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</si>
  <si>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</si>
  <si>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</si>
  <si>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</si>
  <si>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</si>
  <si>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</si>
  <si>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</si>
  <si>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</si>
  <si>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</si>
  <si>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</si>
  <si>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</si>
  <si>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</si>
  <si>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</si>
  <si>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</si>
  <si>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</si>
  <si>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</si>
  <si>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</si>
  <si>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</si>
  <si>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</si>
  <si>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</si>
  <si>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</si>
  <si>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</si>
  <si>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</si>
  <si>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</si>
  <si>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</si>
  <si>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</si>
  <si>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</si>
  <si>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</si>
  <si>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</si>
  <si>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</si>
  <si>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</si>
  <si>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</si>
  <si>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</si>
  <si>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</si>
  <si>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</si>
  <si>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</si>
  <si>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</si>
  <si>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</si>
  <si>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</si>
  <si>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</si>
  <si>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</si>
  <si>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</si>
  <si>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</si>
  <si>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</si>
  <si>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</si>
  <si>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</si>
  <si>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</si>
  <si>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</si>
  <si>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</si>
  <si>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</si>
  <si>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</si>
  <si>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</si>
  <si>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</si>
  <si>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</si>
  <si>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</si>
  <si>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</si>
  <si>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</si>
  <si>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</si>
  <si>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</si>
  <si>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</si>
  <si>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</si>
  <si>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</si>
  <si>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</si>
  <si>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</si>
  <si>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</si>
  <si>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</si>
  <si>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</si>
  <si>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</si>
  <si>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</si>
  <si>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</si>
  <si>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</si>
  <si>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</si>
  <si>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</si>
  <si>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</si>
  <si>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</si>
  <si>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</si>
  <si>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</si>
  <si>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</si>
  <si>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</si>
  <si>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</si>
  <si>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</si>
  <si>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</si>
  <si>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</si>
  <si>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</si>
  <si>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</si>
  <si>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</si>
  <si>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</si>
  <si>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</si>
  <si>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</si>
  <si>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</si>
  <si>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</si>
  <si>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</si>
  <si>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</si>
  <si>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</si>
  <si>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</si>
  <si>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</si>
  <si>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</si>
  <si>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</si>
  <si>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</si>
  <si>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</si>
  <si>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</si>
  <si>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</si>
  <si>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</si>
  <si>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</si>
  <si>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</si>
  <si>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</si>
  <si>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</si>
  <si>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</si>
  <si>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</si>
  <si>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</si>
  <si>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</si>
  <si>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</si>
  <si>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</si>
  <si>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</si>
  <si>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</si>
  <si>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</si>
  <si>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</si>
  <si>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</si>
  <si>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</si>
  <si>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</si>
  <si>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</si>
  <si>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</si>
  <si>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</si>
  <si>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</si>
  <si>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</si>
  <si>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</si>
  <si>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</si>
  <si>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</si>
  <si>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</si>
  <si>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</si>
  <si>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</si>
  <si>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</si>
  <si>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</si>
  <si>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</si>
  <si>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</si>
  <si>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</si>
  <si>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</si>
  <si>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</si>
  <si>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</si>
  <si>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</si>
  <si>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</si>
  <si>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</si>
  <si>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</si>
  <si>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</si>
  <si>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</si>
  <si>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</si>
  <si>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</si>
  <si>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</si>
  <si>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</si>
  <si>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</si>
  <si>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</si>
  <si>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</si>
  <si>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</si>
  <si>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</si>
  <si>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</si>
  <si>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</si>
  <si>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</si>
  <si>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</si>
  <si>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</si>
  <si>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</si>
  <si>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</si>
  <si>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</si>
  <si>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</si>
  <si>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</si>
  <si>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</si>
  <si>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</si>
  <si>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</si>
  <si>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</si>
  <si>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</si>
  <si>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</si>
  <si>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</si>
  <si>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</si>
  <si>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</si>
  <si>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</si>
  <si>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</si>
  <si>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</si>
  <si>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</si>
  <si>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</si>
  <si>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</si>
  <si>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</si>
  <si>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</si>
  <si>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</si>
  <si>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</si>
  <si>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</si>
  <si>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</si>
  <si>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</si>
  <si>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</si>
  <si>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</si>
  <si>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</si>
  <si>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</si>
  <si>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</si>
  <si>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</si>
  <si>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</si>
  <si>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</si>
  <si>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</si>
  <si>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</si>
  <si>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</si>
  <si>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</si>
  <si>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</si>
  <si>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</si>
  <si>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</si>
  <si>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</si>
  <si>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</si>
  <si>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</si>
  <si>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</si>
  <si>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</si>
  <si>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</si>
  <si>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</si>
  <si>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</si>
  <si>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</si>
  <si>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</si>
  <si>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</si>
  <si>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</si>
  <si>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</si>
  <si>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</si>
  <si>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</si>
  <si>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</si>
  <si>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</si>
  <si>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</si>
  <si>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</si>
  <si>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</si>
  <si>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</si>
  <si>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</si>
  <si>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</si>
  <si>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</si>
  <si>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</si>
  <si>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</si>
  <si>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</si>
  <si>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</si>
  <si>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</si>
  <si>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</si>
  <si>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</si>
  <si>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</si>
  <si>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</si>
  <si>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</si>
  <si>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</si>
  <si>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</si>
  <si>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</si>
  <si>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</si>
  <si>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</si>
  <si>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</si>
  <si>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</si>
  <si>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</si>
  <si>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</si>
  <si>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</si>
  <si>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</si>
  <si>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</si>
  <si>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</si>
  <si>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</si>
  <si>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</si>
  <si>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</si>
  <si>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</si>
  <si>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</si>
  <si>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</si>
  <si>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</si>
  <si>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</si>
  <si>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</si>
  <si>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</si>
  <si>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</si>
  <si>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</si>
  <si>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</si>
  <si>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</si>
  <si>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</si>
  <si>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</si>
  <si>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</si>
  <si>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</si>
  <si>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</si>
  <si>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</si>
  <si>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</si>
  <si>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</si>
  <si>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</si>
  <si>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</si>
  <si>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</si>
  <si>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</si>
  <si>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</si>
  <si>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</si>
  <si>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</si>
  <si>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</si>
  <si>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</si>
  <si>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</si>
  <si>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</si>
  <si>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</si>
  <si>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</si>
  <si>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</si>
  <si>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</si>
  <si>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</si>
  <si>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</si>
  <si>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</si>
  <si>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</si>
  <si>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</si>
  <si>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</si>
  <si>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</si>
  <si>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</si>
  <si>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</si>
  <si>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</si>
  <si>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</si>
  <si>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</si>
  <si>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</si>
  <si>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</si>
  <si>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</si>
  <si>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</si>
  <si>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</si>
  <si>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</si>
  <si>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</si>
  <si>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</si>
  <si>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</si>
  <si>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</si>
  <si>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</si>
  <si>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</si>
  <si>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</si>
  <si>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</si>
  <si>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</si>
  <si>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</si>
  <si>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</si>
  <si>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</si>
  <si>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</si>
  <si>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</si>
  <si>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</si>
  <si>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</si>
  <si>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</si>
  <si>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</si>
  <si>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</si>
  <si>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</si>
  <si>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</si>
  <si>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</si>
  <si>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</si>
  <si>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</si>
  <si>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</si>
  <si>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</si>
  <si>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</si>
  <si>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</si>
  <si>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</si>
  <si>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</si>
  <si>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</si>
  <si>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</si>
  <si>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</si>
  <si>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</si>
  <si>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</si>
  <si>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</si>
  <si>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</si>
  <si>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</si>
  <si>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</si>
  <si>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</si>
  <si>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</si>
  <si>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</si>
  <si>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</si>
  <si>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</si>
  <si>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</si>
  <si>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</si>
  <si>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</si>
  <si>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</si>
  <si>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</si>
  <si>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</si>
  <si>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</si>
  <si>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</si>
  <si>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</si>
  <si>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</si>
  <si>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</si>
  <si>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</si>
  <si>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</si>
  <si>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</si>
  <si>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</si>
  <si>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</si>
  <si>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</si>
  <si>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</si>
  <si>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</si>
  <si>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</si>
  <si>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</si>
  <si>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</si>
  <si>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</si>
  <si>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</si>
  <si>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</si>
  <si>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</si>
  <si>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</si>
  <si>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</si>
  <si>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</si>
  <si>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</si>
  <si>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</si>
  <si>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</si>
  <si>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</si>
  <si>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</si>
  <si>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</si>
  <si>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</si>
  <si>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</si>
  <si>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</si>
  <si>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</si>
  <si>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</si>
  <si>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</si>
  <si>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</si>
  <si>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</si>
  <si>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</si>
  <si>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</si>
  <si>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</si>
  <si>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</si>
  <si>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</si>
  <si>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</si>
  <si>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</si>
  <si>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</si>
  <si>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</si>
  <si>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</si>
  <si>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</si>
  <si>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</si>
  <si>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</si>
  <si>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</si>
  <si>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</si>
  <si>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</si>
  <si>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</si>
  <si>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</si>
  <si>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</si>
  <si>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</si>
  <si>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</si>
  <si>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</si>
  <si>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</si>
  <si>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</si>
  <si>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</si>
  <si>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</si>
  <si>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</si>
  <si>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</si>
  <si>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</si>
  <si>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</si>
  <si>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</si>
  <si>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</si>
  <si>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</si>
  <si>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</si>
  <si>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</si>
  <si>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</si>
  <si>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</si>
  <si>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</si>
  <si>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</si>
  <si>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</si>
  <si>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</si>
  <si>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</si>
  <si>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</si>
  <si>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</si>
  <si>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</si>
  <si>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</si>
  <si>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</si>
  <si>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</si>
  <si>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</si>
  <si>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</si>
  <si>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</si>
  <si>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</si>
  <si>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</si>
  <si>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</si>
  <si>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</si>
  <si>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</si>
  <si>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</si>
  <si>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</si>
  <si>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</si>
  <si>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</si>
  <si>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</si>
  <si>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</si>
  <si>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</si>
  <si>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</si>
  <si>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</si>
  <si>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</si>
  <si>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</si>
  <si>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</si>
  <si>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</si>
  <si>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</si>
  <si>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</si>
  <si>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</si>
  <si>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</si>
  <si>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</si>
  <si>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</si>
  <si>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</si>
  <si>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</si>
  <si>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</si>
  <si>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</si>
  <si>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</si>
  <si>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</si>
  <si>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</si>
  <si>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</si>
  <si>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</si>
  <si>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</si>
  <si>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</si>
  <si>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</si>
  <si>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</si>
  <si>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</si>
  <si>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</si>
  <si>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</si>
  <si>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</si>
  <si>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</si>
  <si>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</si>
  <si>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</si>
  <si>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</si>
  <si>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</si>
  <si>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</si>
  <si>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</si>
  <si>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</si>
  <si>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</si>
  <si>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</si>
  <si>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</si>
  <si>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</si>
  <si>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</si>
  <si>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</si>
  <si>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</si>
  <si>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</si>
  <si>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</si>
  <si>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</si>
  <si>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</si>
  <si>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</si>
  <si>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</si>
  <si>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</si>
  <si>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</si>
  <si>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</si>
  <si>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</si>
  <si>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</si>
  <si>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</si>
  <si>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</si>
  <si>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</si>
  <si>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</si>
  <si>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</si>
  <si>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</si>
  <si>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</si>
  <si>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</si>
  <si>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</si>
  <si>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</si>
  <si>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</si>
  <si>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</si>
  <si>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</si>
  <si>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</si>
  <si>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</si>
  <si>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</si>
  <si>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</si>
  <si>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</si>
  <si>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</si>
  <si>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</si>
  <si>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</si>
  <si>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</si>
  <si>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</si>
  <si>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</si>
  <si>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</si>
  <si>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</si>
  <si>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</si>
  <si>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</si>
  <si>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</si>
  <si>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</si>
  <si>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</si>
  <si>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</si>
  <si>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</si>
  <si>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</si>
  <si>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</si>
  <si>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</si>
  <si>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</si>
  <si>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</si>
  <si>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</si>
  <si>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</si>
  <si>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</si>
  <si>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</si>
  <si>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</si>
  <si>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</si>
  <si>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</si>
  <si>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</si>
  <si>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</si>
  <si>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</si>
  <si>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</si>
  <si>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</si>
  <si>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</si>
  <si>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</si>
  <si>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</si>
  <si>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</si>
  <si>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</si>
  <si>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</si>
  <si>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</si>
  <si>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</si>
  <si>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</si>
  <si>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</si>
  <si>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</si>
  <si>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</si>
  <si>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</si>
  <si>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</si>
  <si>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</si>
  <si>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</si>
  <si>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</si>
  <si>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</si>
  <si>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</si>
  <si>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</si>
  <si>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</si>
  <si>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</si>
  <si>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</si>
  <si>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</si>
  <si>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</si>
  <si>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</si>
  <si>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</si>
  <si>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</si>
  <si>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</si>
  <si>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</si>
  <si>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</si>
  <si>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</si>
  <si>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</si>
  <si>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</si>
  <si>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</si>
  <si>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</si>
  <si>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</si>
  <si>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</si>
  <si>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</si>
  <si>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</si>
  <si>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</si>
  <si>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</si>
  <si>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</si>
  <si>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</si>
  <si>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</si>
  <si>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</si>
  <si>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</si>
  <si>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</si>
  <si>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</si>
  <si>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</si>
  <si>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</si>
  <si>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</si>
  <si>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</si>
  <si>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</si>
  <si>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</si>
  <si>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</si>
  <si>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</si>
  <si>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</si>
  <si>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</si>
  <si>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</si>
  <si>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</si>
  <si>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</si>
  <si>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</si>
  <si>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</si>
  <si>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</si>
  <si>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</si>
  <si>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</si>
  <si>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</si>
  <si>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</si>
  <si>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</si>
  <si>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</si>
  <si>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</si>
  <si>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</si>
  <si>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</si>
  <si>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</si>
  <si>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</si>
  <si>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</si>
  <si>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</si>
  <si>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</si>
  <si>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</si>
  <si>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</si>
  <si>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</si>
  <si>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</si>
  <si>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</si>
  <si>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</si>
  <si>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</si>
  <si>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</si>
  <si>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</si>
  <si>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</si>
  <si>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</si>
  <si>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</si>
  <si>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</si>
  <si>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</si>
  <si>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</si>
  <si>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</si>
  <si>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</si>
  <si>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</si>
  <si>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</si>
  <si>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</si>
  <si>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</si>
  <si>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</si>
  <si>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</si>
  <si>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</si>
  <si>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</si>
  <si>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</si>
  <si>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</si>
  <si>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</si>
  <si>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</si>
  <si>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</si>
  <si>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</si>
  <si>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</si>
  <si>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</si>
  <si>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</si>
  <si>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</si>
  <si>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</si>
  <si>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</si>
  <si>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</si>
  <si>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</si>
  <si>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</si>
  <si>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</si>
  <si>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</si>
  <si>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</si>
  <si>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</si>
  <si>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</si>
  <si>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</si>
  <si>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</si>
  <si>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</si>
  <si>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</si>
  <si>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</si>
  <si>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</si>
  <si>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</si>
  <si>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</si>
  <si>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</si>
  <si>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</si>
  <si>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</si>
  <si>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</si>
  <si>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</si>
  <si>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</si>
  <si>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</si>
  <si>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</si>
  <si>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</si>
  <si>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</si>
  <si>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</si>
  <si>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</si>
  <si>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</si>
  <si>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</si>
  <si>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</si>
  <si>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</si>
  <si>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</si>
  <si>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</si>
  <si>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</si>
  <si>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</si>
  <si>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</si>
  <si>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</si>
  <si>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</si>
  <si>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</si>
  <si>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</si>
  <si>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</si>
  <si>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</si>
  <si>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</si>
  <si>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</si>
  <si>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</si>
  <si>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</si>
  <si>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</si>
  <si>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</si>
  <si>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</si>
  <si>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</si>
  <si>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</si>
  <si>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</si>
  <si>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</si>
  <si>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</si>
  <si>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</si>
  <si>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</si>
  <si>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</si>
  <si>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</si>
  <si>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</si>
  <si>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</si>
  <si>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</si>
  <si>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</si>
  <si>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</si>
  <si>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</si>
  <si>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</si>
  <si>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</si>
  <si>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</si>
  <si>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</si>
  <si>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</si>
  <si>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</si>
  <si>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</si>
  <si>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</si>
  <si>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</si>
  <si>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</si>
  <si>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</si>
  <si>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</si>
  <si>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</si>
  <si>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</si>
  <si>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</si>
  <si>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</si>
  <si>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</si>
  <si>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</si>
  <si>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</si>
  <si>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</si>
  <si>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</si>
  <si>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</si>
  <si>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</si>
  <si>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</si>
  <si>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</si>
  <si>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</si>
  <si>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</si>
  <si>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</si>
  <si>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</si>
  <si>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</si>
  <si>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</si>
  <si>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</si>
  <si>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</si>
  <si>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</si>
  <si>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</si>
  <si>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</si>
  <si>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</si>
  <si>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</si>
  <si>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</si>
  <si>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</si>
  <si>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</si>
  <si>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</si>
  <si>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</si>
  <si>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</si>
  <si>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</si>
  <si>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</si>
  <si>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</si>
  <si>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</si>
  <si>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</si>
  <si>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</si>
  <si>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</si>
  <si>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</si>
  <si>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</si>
  <si>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</si>
  <si>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</si>
  <si>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</si>
  <si>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</si>
  <si>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</si>
  <si>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</si>
  <si>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</si>
  <si>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</si>
  <si>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</si>
  <si>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</si>
  <si>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</si>
  <si>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</si>
  <si>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</si>
  <si>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</si>
  <si>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</si>
  <si>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</si>
  <si>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</si>
  <si>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</si>
  <si>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</si>
  <si>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</si>
  <si>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</si>
  <si>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</si>
  <si>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</si>
  <si>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</si>
  <si>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</si>
  <si>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</si>
  <si>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</si>
  <si>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</si>
  <si>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</si>
  <si>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</si>
  <si>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</si>
  <si>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</si>
  <si>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</si>
  <si>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</si>
  <si>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</si>
  <si>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</si>
  <si>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</si>
  <si>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</si>
  <si>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</si>
  <si>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</si>
  <si>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</si>
  <si>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</si>
  <si>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</si>
  <si>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</si>
  <si>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</si>
  <si>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</si>
  <si>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</si>
  <si>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</si>
  <si>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</si>
  <si>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</si>
  <si>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</si>
  <si>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</si>
  <si>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</si>
  <si>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</si>
  <si>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</si>
  <si>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</si>
  <si>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</si>
  <si>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</si>
  <si>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</si>
  <si>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</si>
  <si>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</si>
  <si>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</si>
  <si>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</si>
  <si>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</si>
  <si>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</si>
  <si>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</si>
  <si>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</si>
  <si>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</si>
  <si>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</si>
  <si>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</si>
  <si>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</si>
  <si>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</si>
  <si>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</si>
  <si>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</si>
  <si>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</si>
  <si>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</si>
  <si>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</si>
  <si>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</si>
  <si>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</si>
  <si>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</si>
  <si>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</si>
  <si>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</si>
  <si>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</si>
  <si>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</si>
  <si>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</si>
  <si>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</si>
  <si>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</si>
  <si>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</si>
  <si>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</si>
  <si>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</si>
  <si>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</si>
  <si>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</si>
  <si>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</si>
  <si>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</si>
  <si>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</si>
  <si>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</si>
  <si>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</si>
  <si>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</si>
  <si>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</si>
  <si>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</si>
  <si>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</si>
  <si>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</si>
  <si>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</si>
  <si>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</si>
  <si>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</si>
  <si>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</si>
  <si>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</si>
  <si>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</si>
  <si>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</si>
  <si>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</si>
  <si>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</si>
  <si>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</si>
  <si>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</si>
  <si>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</si>
  <si>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</si>
  <si>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</si>
  <si>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</si>
  <si>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</si>
  <si>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</si>
  <si>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</si>
  <si>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</si>
  <si>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</si>
  <si>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</si>
  <si>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</si>
  <si>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</si>
  <si>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</si>
  <si>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</si>
  <si>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</si>
  <si>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</si>
  <si>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</si>
  <si>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</si>
  <si>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</si>
  <si>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</si>
  <si>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</si>
  <si>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</si>
  <si>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</si>
  <si>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</si>
  <si>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</si>
  <si>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</si>
  <si>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</si>
  <si>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</si>
  <si>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</si>
  <si>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</si>
  <si>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</si>
  <si>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</si>
  <si>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</si>
  <si>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</si>
  <si>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</si>
  <si>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</si>
  <si>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</si>
  <si>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</si>
  <si>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</si>
  <si>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</si>
  <si>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</si>
  <si>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</si>
  <si>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</si>
  <si>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</si>
  <si>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</si>
  <si>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</si>
  <si>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</si>
  <si>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</si>
  <si>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</si>
  <si>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</si>
  <si>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</si>
  <si>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</si>
  <si>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</si>
  <si>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</si>
  <si>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</si>
  <si>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</si>
  <si>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</si>
  <si>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</si>
  <si>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</si>
  <si>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</si>
  <si>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</si>
  <si>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</si>
  <si>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</si>
  <si>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</si>
  <si>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</si>
  <si>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</si>
  <si>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</si>
  <si>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</si>
  <si>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</si>
  <si>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</si>
  <si>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</si>
  <si>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</si>
  <si>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</si>
  <si>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</si>
  <si>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</si>
  <si>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</si>
  <si>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</si>
  <si>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</si>
  <si>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</si>
  <si>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</si>
  <si>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</si>
  <si>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</si>
  <si>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</si>
  <si>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</si>
  <si>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</si>
  <si>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</si>
  <si>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</si>
  <si>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</si>
  <si>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</si>
  <si>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</si>
  <si>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</si>
  <si>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</si>
  <si>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</si>
  <si>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</si>
  <si>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</si>
  <si>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</si>
  <si>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</si>
  <si>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</si>
  <si>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</si>
  <si>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</si>
  <si>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</si>
  <si>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</si>
  <si>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</si>
  <si>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</si>
  <si>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</si>
  <si>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</si>
  <si>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</si>
  <si>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</si>
  <si>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</si>
  <si>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</si>
  <si>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</si>
  <si>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</si>
  <si>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</si>
  <si>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</si>
  <si>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</si>
  <si>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</si>
  <si>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</si>
  <si>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</si>
  <si>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</si>
  <si>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</si>
  <si>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</si>
  <si>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</si>
  <si>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</si>
  <si>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</si>
  <si>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</si>
  <si>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</si>
  <si>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</si>
  <si>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</si>
  <si>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</si>
  <si>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</si>
  <si>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</si>
  <si>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</si>
  <si>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</si>
  <si>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</si>
  <si>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</si>
  <si>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</si>
  <si>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</si>
  <si>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</si>
  <si>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</si>
  <si>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</si>
  <si>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</si>
  <si>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</si>
  <si>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</si>
  <si>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</si>
  <si>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</si>
  <si>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</si>
  <si>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</si>
  <si>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</si>
  <si>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</si>
  <si>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</si>
  <si>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</si>
  <si>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</si>
  <si>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</si>
  <si>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</si>
  <si>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</si>
  <si>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</si>
  <si>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</si>
  <si>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</si>
  <si>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</si>
  <si>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</si>
  <si>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</si>
  <si>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</si>
  <si>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</si>
  <si>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</si>
  <si>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</si>
  <si>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</si>
  <si>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</si>
  <si>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</si>
  <si>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</si>
  <si>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</si>
  <si>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</si>
  <si>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</si>
  <si>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</si>
  <si>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</si>
  <si>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</si>
  <si>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</si>
  <si>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</si>
  <si>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</si>
  <si>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</si>
  <si>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</si>
  <si>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</si>
  <si>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</si>
  <si>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</si>
  <si>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</si>
  <si>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</si>
  <si>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</si>
  <si>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</si>
  <si>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</si>
  <si>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</si>
  <si>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</si>
  <si>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</si>
  <si>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</si>
  <si>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</si>
  <si>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</si>
  <si>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</si>
  <si>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</si>
  <si>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</si>
  <si>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</si>
  <si>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</si>
  <si>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</si>
  <si>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</si>
  <si>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</si>
  <si>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</si>
  <si>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</si>
  <si>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</si>
  <si>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</si>
  <si>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</si>
  <si>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</si>
  <si>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</si>
  <si>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</si>
  <si>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</si>
  <si>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</si>
  <si>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</si>
  <si>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</si>
  <si>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</si>
  <si>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</si>
  <si>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</si>
  <si>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</si>
  <si>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</si>
  <si>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</si>
  <si>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</si>
  <si>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</si>
  <si>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</si>
  <si>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</si>
  <si>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</si>
  <si>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</si>
  <si>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</si>
  <si>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</si>
  <si>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</si>
  <si>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</si>
  <si>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</si>
  <si>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</si>
  <si>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</si>
  <si>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</si>
  <si>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</si>
  <si>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</si>
  <si>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</si>
  <si>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</si>
  <si>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</si>
  <si>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</si>
  <si>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</si>
  <si>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</si>
  <si>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</si>
  <si>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</si>
  <si>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</si>
  <si>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</si>
  <si>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</si>
  <si>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</si>
  <si>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</si>
  <si>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</si>
  <si>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</si>
  <si>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</si>
  <si>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</si>
  <si>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</si>
  <si>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</si>
  <si>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</si>
  <si>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</si>
  <si>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</si>
  <si>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</si>
  <si>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</si>
  <si>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</si>
  <si>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</si>
  <si>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</si>
  <si>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</si>
  <si>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</si>
  <si>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</si>
  <si>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</si>
  <si>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</si>
  <si>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</si>
  <si>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</si>
  <si>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</si>
  <si>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</si>
  <si>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</si>
  <si>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</si>
  <si>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</si>
  <si>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</si>
  <si>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</si>
  <si>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</si>
  <si>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</si>
  <si>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</si>
  <si>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</si>
  <si>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</si>
  <si>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</si>
  <si>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</si>
  <si>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</si>
  <si>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</si>
  <si>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</si>
  <si>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</si>
  <si>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</si>
  <si>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</si>
  <si>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</si>
  <si>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</si>
  <si>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</si>
  <si>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</si>
  <si>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</si>
  <si>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</si>
  <si>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</si>
  <si>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</si>
  <si>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</si>
  <si>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</si>
  <si>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</si>
  <si>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</si>
  <si>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</si>
  <si>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</si>
  <si>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</si>
  <si>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</si>
  <si>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</si>
  <si>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</si>
  <si>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</si>
  <si>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</si>
  <si>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</si>
  <si>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</si>
  <si>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</si>
  <si>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</si>
  <si>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</si>
  <si>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</si>
  <si>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</si>
  <si>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</si>
  <si>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</si>
  <si>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</si>
  <si>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</si>
  <si>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</si>
  <si>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</si>
  <si>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</si>
  <si>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</si>
  <si>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</si>
  <si>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</si>
  <si>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</si>
  <si>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</si>
  <si>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</si>
  <si>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</si>
  <si>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</si>
  <si>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</si>
  <si>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</si>
  <si>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</si>
  <si>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</si>
  <si>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</si>
  <si>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</si>
  <si>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</si>
  <si>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</si>
  <si>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</si>
  <si>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</si>
  <si>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</si>
  <si>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</si>
  <si>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</si>
  <si>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</si>
  <si>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</si>
  <si>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</si>
  <si>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</si>
  <si>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</si>
  <si>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</si>
  <si>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</si>
  <si>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</si>
  <si>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</si>
  <si>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</si>
  <si>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</si>
  <si>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</si>
  <si>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</si>
  <si>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</si>
  <si>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</si>
  <si>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</si>
  <si>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</si>
  <si>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</si>
  <si>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</si>
  <si>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</si>
  <si>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</si>
  <si>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</si>
  <si>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</si>
  <si>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</si>
  <si>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</si>
  <si>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</si>
  <si>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</si>
  <si>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</si>
  <si>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</si>
  <si>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</si>
  <si>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</si>
  <si>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</si>
  <si>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</si>
  <si>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</si>
  <si>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</si>
  <si>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</si>
  <si>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</si>
  <si>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</si>
  <si>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</si>
  <si>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</si>
  <si>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</si>
  <si>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</si>
  <si>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</si>
  <si>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</si>
  <si>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</si>
  <si>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</si>
  <si>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</si>
  <si>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</si>
  <si>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</si>
  <si>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</si>
  <si>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</si>
  <si>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</si>
  <si>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</si>
  <si>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</si>
  <si>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</si>
  <si>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</si>
  <si>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</si>
  <si>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</si>
  <si>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</si>
  <si>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</si>
  <si>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</si>
  <si>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</si>
  <si>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</si>
  <si>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</si>
  <si>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</si>
  <si>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</si>
  <si>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</si>
  <si>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</si>
  <si>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</si>
  <si>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</si>
  <si>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</si>
  <si>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</si>
  <si>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</si>
  <si>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</si>
  <si>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</si>
  <si>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</si>
  <si>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</si>
  <si>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</si>
  <si>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</si>
  <si>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</si>
  <si>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</si>
  <si>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</si>
  <si>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</si>
  <si>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</si>
  <si>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</si>
  <si>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</si>
  <si>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</si>
  <si>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</si>
  <si>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</si>
  <si>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</si>
  <si>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</si>
  <si>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</si>
  <si>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</si>
  <si>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</si>
  <si>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</si>
  <si>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</si>
  <si>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</si>
  <si>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</si>
  <si>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</si>
  <si>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</si>
  <si>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</si>
  <si>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</si>
  <si>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</si>
  <si>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</si>
  <si>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</si>
  <si>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</si>
  <si>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</si>
  <si>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</si>
  <si>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</si>
  <si>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</si>
  <si>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</si>
  <si>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</si>
  <si>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</si>
  <si>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</si>
  <si>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</si>
  <si>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</si>
  <si>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</si>
  <si>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</si>
  <si>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</si>
  <si>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</si>
  <si>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</si>
  <si>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</si>
  <si>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</si>
  <si>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</si>
  <si>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</si>
  <si>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</si>
  <si>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</si>
  <si>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</si>
  <si>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</si>
  <si>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</si>
  <si>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</si>
  <si>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</si>
  <si>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</si>
  <si>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</si>
  <si>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</si>
  <si>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</si>
  <si>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</si>
  <si>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</si>
  <si>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</si>
  <si>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</si>
  <si>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</si>
  <si>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</si>
  <si>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</si>
  <si>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</si>
  <si>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</si>
  <si>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</si>
  <si>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</si>
  <si>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</si>
  <si>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</si>
  <si>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</si>
  <si>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</si>
  <si>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</si>
  <si>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</si>
  <si>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</si>
  <si>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</si>
  <si>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</si>
  <si>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</si>
  <si>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</si>
  <si>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</si>
  <si>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</si>
  <si>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</si>
  <si>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</si>
  <si>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</si>
  <si>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</si>
  <si>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</si>
  <si>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</si>
  <si>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</si>
  <si>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</si>
  <si>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</si>
  <si>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</si>
  <si>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</si>
  <si>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</si>
  <si>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</si>
  <si>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</si>
  <si>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</si>
  <si>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</si>
  <si>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</si>
  <si>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</si>
  <si>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</si>
  <si>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</si>
  <si>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</si>
  <si>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</si>
  <si>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</si>
  <si>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</si>
  <si>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</si>
  <si>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</si>
  <si>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</si>
  <si>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</si>
  <si>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</si>
  <si>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</si>
  <si>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</si>
  <si>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</si>
  <si>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</si>
  <si>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</si>
  <si>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</si>
  <si>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</si>
  <si>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</si>
  <si>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</si>
  <si>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</si>
  <si>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</si>
  <si>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</si>
  <si>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</si>
  <si>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</si>
  <si>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</si>
  <si>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</si>
  <si>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</si>
  <si>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</si>
  <si>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</si>
  <si>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</si>
  <si>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</si>
  <si>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</si>
  <si>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</si>
  <si>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</si>
  <si>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</si>
  <si>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</si>
  <si>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</si>
  <si>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</si>
  <si>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</si>
  <si>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</si>
  <si>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</si>
  <si>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</si>
  <si>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</si>
  <si>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</si>
  <si>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</si>
  <si>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</si>
  <si>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</si>
  <si>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</si>
  <si>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</si>
  <si>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</si>
  <si>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</si>
  <si>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</si>
  <si>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</si>
  <si>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</si>
  <si>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</si>
  <si>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</si>
  <si>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</si>
  <si>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</si>
  <si>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</si>
  <si>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</si>
  <si>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</si>
  <si>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</si>
  <si>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</si>
  <si>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</si>
  <si>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</si>
  <si>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</si>
  <si>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</si>
  <si>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</si>
  <si>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</si>
  <si>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</si>
  <si>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</si>
  <si>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</si>
  <si>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</si>
  <si>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</si>
  <si>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</si>
  <si>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</si>
  <si>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</si>
  <si>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</si>
  <si>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</si>
  <si>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</si>
  <si>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</si>
  <si>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</si>
  <si>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</si>
  <si>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</si>
  <si>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</si>
  <si>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</si>
  <si>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</si>
  <si>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</si>
  <si>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</si>
  <si>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</si>
  <si>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</si>
  <si>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</si>
  <si>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</si>
  <si>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</si>
  <si>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</si>
  <si>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</si>
  <si>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</si>
  <si>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</si>
  <si>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</si>
  <si>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</si>
  <si>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</si>
  <si>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</si>
  <si>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</si>
  <si>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</si>
  <si>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</si>
  <si>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</si>
  <si>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</si>
  <si>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</si>
  <si>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</si>
  <si>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</si>
  <si>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</si>
  <si>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</si>
  <si>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</si>
  <si>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</si>
  <si>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</si>
  <si>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</si>
  <si>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</si>
  <si>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</si>
  <si>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</si>
  <si>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</si>
  <si>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</si>
  <si>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</si>
  <si>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</si>
  <si>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</si>
  <si>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</si>
  <si>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</si>
  <si>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</si>
  <si>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</si>
  <si>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</si>
  <si>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</si>
  <si>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</si>
  <si>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</si>
  <si>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</si>
  <si>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</si>
  <si>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</si>
  <si>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</si>
  <si>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</si>
  <si>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</si>
  <si>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</si>
  <si>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</si>
  <si>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</si>
  <si>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</si>
  <si>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</si>
  <si>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</si>
  <si>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</si>
  <si>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</si>
  <si>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</si>
  <si>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</si>
  <si>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</si>
  <si>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</si>
  <si>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</si>
  <si>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</si>
  <si>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</si>
  <si>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</si>
  <si>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</si>
  <si>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</si>
  <si>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</si>
  <si>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</si>
  <si>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</si>
  <si>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</si>
  <si>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</si>
  <si>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</si>
  <si>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</si>
  <si>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</si>
  <si>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</si>
  <si>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</si>
  <si>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</si>
  <si>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</si>
  <si>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</si>
  <si>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</si>
  <si>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</si>
  <si>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</si>
  <si>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</si>
  <si>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</si>
  <si>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</si>
  <si>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</si>
  <si>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</si>
  <si>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</si>
  <si>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</si>
  <si>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</si>
  <si>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</si>
  <si>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</si>
  <si>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</si>
  <si>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</si>
  <si>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</si>
  <si>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</si>
  <si>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</si>
  <si>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</si>
  <si>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</si>
  <si>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</si>
  <si>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</si>
  <si>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</si>
  <si>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</si>
  <si>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</si>
  <si>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</si>
  <si>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</si>
  <si>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</si>
  <si>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</si>
  <si>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</si>
  <si>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</si>
  <si>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</si>
  <si>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</si>
  <si>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</si>
  <si>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</si>
  <si>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</si>
  <si>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</si>
  <si>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</si>
  <si>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</si>
  <si>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</si>
  <si>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</si>
  <si>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</si>
  <si>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</si>
  <si>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</si>
  <si>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</si>
  <si>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</si>
  <si>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</si>
  <si>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</si>
  <si>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</si>
  <si>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</si>
  <si>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</si>
  <si>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</si>
  <si>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</si>
  <si>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</si>
  <si>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</si>
  <si>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</si>
  <si>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</si>
  <si>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</si>
  <si>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</si>
  <si>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</si>
  <si>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</si>
  <si>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</si>
  <si>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</si>
  <si>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</si>
  <si>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</si>
  <si>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</si>
  <si>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</si>
  <si>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</si>
  <si>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</si>
  <si>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</si>
  <si>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</si>
  <si>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</si>
  <si>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</si>
  <si>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</si>
  <si>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</si>
  <si>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</si>
  <si>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</si>
  <si>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</si>
  <si>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</si>
  <si>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</si>
  <si>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</si>
  <si>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</si>
  <si>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</si>
  <si>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</si>
  <si>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</si>
  <si>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</si>
  <si>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</si>
  <si>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</si>
  <si>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</si>
  <si>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</si>
  <si>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</si>
  <si>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</si>
  <si>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</si>
  <si>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</si>
  <si>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</si>
  <si>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</si>
  <si>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</si>
  <si>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</si>
  <si>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</si>
  <si>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</si>
  <si>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</si>
  <si>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</si>
  <si>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</si>
  <si>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</si>
  <si>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</si>
  <si>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</si>
  <si>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</si>
  <si>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</si>
  <si>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</si>
  <si>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</si>
  <si>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</si>
  <si>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</si>
  <si>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</si>
  <si>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</si>
  <si>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</si>
  <si>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</si>
  <si>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</si>
  <si>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</si>
  <si>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</si>
  <si>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</si>
  <si>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</si>
  <si>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</si>
  <si>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</si>
  <si>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</si>
  <si>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</si>
  <si>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</si>
  <si>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</si>
  <si>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</si>
  <si>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</si>
  <si>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</si>
  <si>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</si>
  <si>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</si>
  <si>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</si>
  <si>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</si>
  <si>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</si>
  <si>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</si>
  <si>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</si>
  <si>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</si>
  <si>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</si>
  <si>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</si>
  <si>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</si>
  <si>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</si>
  <si>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</si>
  <si>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</si>
  <si>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</si>
  <si>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</si>
  <si>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</si>
  <si>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</si>
  <si>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</si>
  <si>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</si>
  <si>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</si>
  <si>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</si>
  <si>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</si>
  <si>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</si>
  <si>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</si>
  <si>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</si>
  <si>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</si>
  <si>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</si>
  <si>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</si>
  <si>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</si>
  <si>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</si>
  <si>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</si>
  <si>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</si>
  <si>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</si>
  <si>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</si>
  <si>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</si>
  <si>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</si>
  <si>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</si>
  <si>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</si>
  <si>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</si>
  <si>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</si>
  <si>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</si>
  <si>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</si>
  <si>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</si>
  <si>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</si>
  <si>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</si>
  <si>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</si>
  <si>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</si>
  <si>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</si>
  <si>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</si>
  <si>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</si>
  <si>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</si>
  <si>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</si>
  <si>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</si>
  <si>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</si>
  <si>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</si>
  <si>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</si>
  <si>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</si>
  <si>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</si>
  <si>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</si>
  <si>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</si>
  <si>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</si>
  <si>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</si>
  <si>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</si>
  <si>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</si>
  <si>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</si>
  <si>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</si>
  <si>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</si>
  <si>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</si>
  <si>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</si>
  <si>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</si>
  <si>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</si>
  <si>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</si>
  <si>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</si>
  <si>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</si>
  <si>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</si>
  <si>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</si>
  <si>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</si>
  <si>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</si>
  <si>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</si>
  <si>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</si>
  <si>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</si>
  <si>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</si>
  <si>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</si>
  <si>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</si>
  <si>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</si>
  <si>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</si>
  <si>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</si>
  <si>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</si>
  <si>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</si>
  <si>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</si>
  <si>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</si>
  <si>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</si>
  <si>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</si>
  <si>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</si>
  <si>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</si>
  <si>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</si>
  <si>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</si>
  <si>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</si>
  <si>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</si>
  <si>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</si>
  <si>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</si>
  <si>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</si>
  <si>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</si>
  <si>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</si>
  <si>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</si>
  <si>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</si>
  <si>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</si>
  <si>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</si>
  <si>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</si>
  <si>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</si>
  <si>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</si>
  <si>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</si>
  <si>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</si>
  <si>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</si>
  <si>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</si>
  <si>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</si>
  <si>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</si>
  <si>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</si>
  <si>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</si>
  <si>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</si>
  <si>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</si>
  <si>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</si>
  <si>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</si>
  <si>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</si>
  <si>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</si>
  <si>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</si>
  <si>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</si>
  <si>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</si>
  <si>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</si>
  <si>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</si>
  <si>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</si>
  <si>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</si>
  <si>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</si>
  <si>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</si>
  <si>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</si>
  <si>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</si>
  <si>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</si>
  <si>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</si>
  <si>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</si>
  <si>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</si>
  <si>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</si>
  <si>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</si>
  <si>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</si>
  <si>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</si>
  <si>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</si>
  <si>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</si>
  <si>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</si>
  <si>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</si>
  <si>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</si>
  <si>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</si>
  <si>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</si>
  <si>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</si>
  <si>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</si>
  <si>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</si>
  <si>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</si>
  <si>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</si>
  <si>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</si>
  <si>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</si>
  <si>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</si>
  <si>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</si>
  <si>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</si>
  <si>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</si>
  <si>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</si>
  <si>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</si>
  <si>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</si>
  <si>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</si>
  <si>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</si>
  <si>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</si>
  <si>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</si>
  <si>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</si>
  <si>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</si>
  <si>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</si>
  <si>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</si>
  <si>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</si>
  <si>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</si>
  <si>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</si>
  <si>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</si>
  <si>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</si>
  <si>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</si>
  <si>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</si>
  <si>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</si>
  <si>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</si>
  <si>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</si>
  <si>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</si>
  <si>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</si>
  <si>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</si>
  <si>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</si>
  <si>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</si>
  <si>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</si>
  <si>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</si>
  <si>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</si>
  <si>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</si>
  <si>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</si>
  <si>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</si>
  <si>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</si>
  <si>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</si>
  <si>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</si>
  <si>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</si>
  <si>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</si>
  <si>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</si>
  <si>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</si>
  <si>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</si>
  <si>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</si>
  <si>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</si>
  <si>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</si>
  <si>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</si>
  <si>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</si>
  <si>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</si>
  <si>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</si>
  <si>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</si>
  <si>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</si>
  <si>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</si>
  <si>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</si>
  <si>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</si>
  <si>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</si>
  <si>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</si>
  <si>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</si>
  <si>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</si>
  <si>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</si>
  <si>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</si>
  <si>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</si>
  <si>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</si>
  <si>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</si>
  <si>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</si>
  <si>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</si>
  <si>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</si>
  <si>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</si>
  <si>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</si>
  <si>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</si>
  <si>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</si>
  <si>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</si>
  <si>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</si>
  <si>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</si>
  <si>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</si>
  <si>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</si>
  <si>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</si>
  <si>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</si>
  <si>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</si>
  <si>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</si>
  <si>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</si>
  <si>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</si>
  <si>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</si>
  <si>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</si>
  <si>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</si>
  <si>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</si>
  <si>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</si>
  <si>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</si>
  <si>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</si>
  <si>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</si>
  <si>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</si>
  <si>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</si>
  <si>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</si>
  <si>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</si>
  <si>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</si>
  <si>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</si>
  <si>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</si>
  <si>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</si>
  <si>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</si>
  <si>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</si>
  <si>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</si>
  <si>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</si>
  <si>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</si>
  <si>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</si>
  <si>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</si>
  <si>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</si>
  <si>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</si>
  <si>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</si>
  <si>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</si>
  <si>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</si>
  <si>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</si>
  <si>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</si>
  <si>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</si>
  <si>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</si>
  <si>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</si>
  <si>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</si>
  <si>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</si>
  <si>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</si>
  <si>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</si>
  <si>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</si>
  <si>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</si>
  <si>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</si>
  <si>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</si>
  <si>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</si>
  <si>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</si>
  <si>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</si>
  <si>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</si>
  <si>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</si>
  <si>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</si>
  <si>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</si>
  <si>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</si>
  <si>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</si>
  <si>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</si>
  <si>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</si>
  <si>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</si>
  <si>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</si>
  <si>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</si>
  <si>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</si>
  <si>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</si>
  <si>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</si>
  <si>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</si>
  <si>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</si>
  <si>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</si>
  <si>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</si>
  <si>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</si>
  <si>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</si>
  <si>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</si>
  <si>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</si>
  <si>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</si>
  <si>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</si>
  <si>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</si>
  <si>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</si>
  <si>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</si>
  <si>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</si>
  <si>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</si>
  <si>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</si>
  <si>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</si>
  <si>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</si>
  <si>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</si>
  <si>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</si>
  <si>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</si>
  <si>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</si>
  <si>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</si>
  <si>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</si>
  <si>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</si>
  <si>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</si>
  <si>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</si>
  <si>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</si>
  <si>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</si>
  <si>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</si>
  <si>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</si>
  <si>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</si>
  <si>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</si>
  <si>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</si>
  <si>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</si>
  <si>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</si>
  <si>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</si>
  <si>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</si>
  <si>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</si>
  <si>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</si>
  <si>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</si>
  <si>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</si>
  <si>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</si>
  <si>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</si>
  <si>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</si>
  <si>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</si>
  <si>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</si>
  <si>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</si>
  <si>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</si>
  <si>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</si>
  <si>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</si>
  <si>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</si>
  <si>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</si>
  <si>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</si>
  <si>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</si>
  <si>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</si>
  <si>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</si>
  <si>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</si>
  <si>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</si>
  <si>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</si>
  <si>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</si>
  <si>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</si>
  <si>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</si>
  <si>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</si>
  <si>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</si>
  <si>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</si>
  <si>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</si>
  <si>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</si>
  <si>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</si>
  <si>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</si>
  <si>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</si>
  <si>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</si>
  <si>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</si>
  <si>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</si>
  <si>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</si>
  <si>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</si>
  <si>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</si>
  <si>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</si>
  <si>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</si>
  <si>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</si>
  <si>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</si>
  <si>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</si>
  <si>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</si>
  <si>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</si>
  <si>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</si>
  <si>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</si>
  <si>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</si>
  <si>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</si>
  <si>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</si>
  <si>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</si>
  <si>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</si>
  <si>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</si>
  <si>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</si>
  <si>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</si>
  <si>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</si>
  <si>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</si>
  <si>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</si>
  <si>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</si>
  <si>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</si>
  <si>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</si>
  <si>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</si>
  <si>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</si>
  <si>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</si>
  <si>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</si>
  <si>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</si>
  <si>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</si>
  <si>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</si>
  <si>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</si>
  <si>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</si>
  <si>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</si>
  <si>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</si>
  <si>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</si>
  <si>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</si>
  <si>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</si>
  <si>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</si>
  <si>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</si>
  <si>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</si>
  <si>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</si>
  <si>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</si>
  <si>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</si>
  <si>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</si>
  <si>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</si>
  <si>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</si>
  <si>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</si>
  <si>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</si>
  <si>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</si>
  <si>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</si>
  <si>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</si>
  <si>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</si>
  <si>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</si>
  <si>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</si>
  <si>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</si>
  <si>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</si>
  <si>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</si>
  <si>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</si>
  <si>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</si>
  <si>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</si>
  <si>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</si>
  <si>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</si>
  <si>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</si>
  <si>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</si>
  <si>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</si>
  <si>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</si>
  <si>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</si>
  <si>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</si>
  <si>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</si>
  <si>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</si>
  <si>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</si>
  <si>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</si>
  <si>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</si>
  <si>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</si>
  <si>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</si>
  <si>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</si>
  <si>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</si>
  <si>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</si>
  <si>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</si>
  <si>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</si>
  <si>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</si>
  <si>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</si>
  <si>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</si>
  <si>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</si>
  <si>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</si>
  <si>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</si>
  <si>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</si>
  <si>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</si>
  <si>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</si>
  <si>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</si>
  <si>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</si>
  <si>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</si>
  <si>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</si>
  <si>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</si>
  <si>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</si>
  <si>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</si>
  <si>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</si>
  <si>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</si>
  <si>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</si>
  <si>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</si>
  <si>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</si>
  <si>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</si>
  <si>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</si>
  <si>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</si>
  <si>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</si>
  <si>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</si>
  <si>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</si>
  <si>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</si>
  <si>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</si>
  <si>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</si>
  <si>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</si>
  <si>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</si>
  <si>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</si>
  <si>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</si>
  <si>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</si>
  <si>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</si>
  <si>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</si>
  <si>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</si>
  <si>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</si>
  <si>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</si>
  <si>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</si>
  <si>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</si>
  <si>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</si>
  <si>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</si>
  <si>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</si>
  <si>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</si>
  <si>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</si>
  <si>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</si>
  <si>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</si>
  <si>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</si>
  <si>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</si>
  <si>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</si>
  <si>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</si>
  <si>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</si>
  <si>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</si>
  <si>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</si>
  <si>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</si>
  <si>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</si>
  <si>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</si>
  <si>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</si>
  <si>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</si>
  <si>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</si>
  <si>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</si>
  <si>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</si>
  <si>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</si>
  <si>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</si>
  <si>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</si>
  <si>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</si>
  <si>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</si>
  <si>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</si>
  <si>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</si>
  <si>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</si>
  <si>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</si>
  <si>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</si>
  <si>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</si>
  <si>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</si>
  <si>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</si>
  <si>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</si>
  <si>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</si>
  <si>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</si>
  <si>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</si>
  <si>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</si>
  <si>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</si>
  <si>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</si>
  <si>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</si>
  <si>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</si>
  <si>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</si>
  <si>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</si>
  <si>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</si>
  <si>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</si>
  <si>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</si>
  <si>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</si>
  <si>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</si>
  <si>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</si>
  <si>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</si>
  <si>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</si>
  <si>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</si>
  <si>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</si>
  <si>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</si>
  <si>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</si>
  <si>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</si>
  <si>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</si>
  <si>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</si>
  <si>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</si>
  <si>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</si>
  <si>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</si>
  <si>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</si>
  <si>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</si>
  <si>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</si>
  <si>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</si>
  <si>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</si>
  <si>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</si>
  <si>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</si>
  <si>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</si>
  <si>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</si>
  <si>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</si>
  <si>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</si>
  <si>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</si>
  <si>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</si>
  <si>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</si>
  <si>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</si>
  <si>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</si>
  <si>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</si>
  <si>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</si>
  <si>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</si>
  <si>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</si>
  <si>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</si>
  <si>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</si>
  <si>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</si>
  <si>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</si>
  <si>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</si>
  <si>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</si>
  <si>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</si>
  <si>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</si>
  <si>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</si>
  <si>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</si>
  <si>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</si>
  <si>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</si>
  <si>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</si>
  <si>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</si>
  <si>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</si>
  <si>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</si>
  <si>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</si>
  <si>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</si>
  <si>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</si>
  <si>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</si>
  <si>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</si>
  <si>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</si>
  <si>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</si>
  <si>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</si>
  <si>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</si>
  <si>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</si>
  <si>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</si>
  <si>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</si>
  <si>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</si>
  <si>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</si>
  <si>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</si>
  <si>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</si>
  <si>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</si>
  <si>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</si>
  <si>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</si>
  <si>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</si>
  <si>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</si>
  <si>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</si>
  <si>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</si>
  <si>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</si>
  <si>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</si>
  <si>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</si>
  <si>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</si>
  <si>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</si>
  <si>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</si>
  <si>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</si>
  <si>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</si>
  <si>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</si>
  <si>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</si>
  <si>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</si>
  <si>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</si>
  <si>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</si>
  <si>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</si>
  <si>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</si>
  <si>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</si>
  <si>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</si>
  <si>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</si>
  <si>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</si>
  <si>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</si>
  <si>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</si>
  <si>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</si>
  <si>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</si>
  <si>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</si>
  <si>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</si>
  <si>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</si>
  <si>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</si>
  <si>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</si>
  <si>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</si>
  <si>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</si>
  <si>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</si>
  <si>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</si>
  <si>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</si>
  <si>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</si>
  <si>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</si>
  <si>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</si>
  <si>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</si>
  <si>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</si>
  <si>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</si>
  <si>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</si>
  <si>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</si>
  <si>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</si>
  <si>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</si>
  <si>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</si>
  <si>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</si>
  <si>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</si>
  <si>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</si>
  <si>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</si>
  <si>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</si>
  <si>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</si>
  <si>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</si>
  <si>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</si>
  <si>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</si>
  <si>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</si>
  <si>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</si>
  <si>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</si>
  <si>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</si>
  <si>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</si>
  <si>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</si>
  <si>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</si>
  <si>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</si>
  <si>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</si>
  <si>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</si>
  <si>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</si>
  <si>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</si>
  <si>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</si>
  <si>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</si>
  <si>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</si>
  <si>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</si>
  <si>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</si>
  <si>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</si>
  <si>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</si>
  <si>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</si>
  <si>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</si>
  <si>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</si>
  <si>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</si>
  <si>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</si>
  <si>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</si>
  <si>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</si>
  <si>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</si>
  <si>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</si>
  <si>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</si>
  <si>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</si>
  <si>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</si>
  <si>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</si>
  <si>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</si>
  <si>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</si>
  <si>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</si>
  <si>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</si>
  <si>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</si>
  <si>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</si>
  <si>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</si>
  <si>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</si>
  <si>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</si>
  <si>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</si>
  <si>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</si>
  <si>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</si>
  <si>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</si>
  <si>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</si>
  <si>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</si>
  <si>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</si>
  <si>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</si>
  <si>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</si>
  <si>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</si>
  <si>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</si>
  <si>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</si>
  <si>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</si>
  <si>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</si>
  <si>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</si>
  <si>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</si>
  <si>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</si>
  <si>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</si>
  <si>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</si>
  <si>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</si>
  <si>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</si>
  <si>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</si>
  <si>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</si>
  <si>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</si>
  <si>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</si>
  <si>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</si>
  <si>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</si>
  <si>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</si>
  <si>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</si>
  <si>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</si>
  <si>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</si>
  <si>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</si>
  <si>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</si>
  <si>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</si>
  <si>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</si>
  <si>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</si>
  <si>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</si>
  <si>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</si>
  <si>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</si>
  <si>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</si>
  <si>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</si>
  <si>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</si>
  <si>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</si>
  <si>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</si>
  <si>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</si>
  <si>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</si>
  <si>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</si>
  <si>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</si>
  <si>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</si>
  <si>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</si>
  <si>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</si>
  <si>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</si>
  <si>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</si>
  <si>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</si>
  <si>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</si>
  <si>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</si>
  <si>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</si>
  <si>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</si>
  <si>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</si>
  <si>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</si>
  <si>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</si>
  <si>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</si>
  <si>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</si>
  <si>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</si>
  <si>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</si>
  <si>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</si>
  <si>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</si>
  <si>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</si>
  <si>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</si>
  <si>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</si>
  <si>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</si>
  <si>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</si>
  <si>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</si>
  <si>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</si>
  <si>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</si>
  <si>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</si>
  <si>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</si>
  <si>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</si>
  <si>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</si>
  <si>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</si>
  <si>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</si>
  <si>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</si>
  <si>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</si>
  <si>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</si>
  <si>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</si>
  <si>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</si>
  <si>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</si>
  <si>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</si>
  <si>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</si>
  <si>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</si>
  <si>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</si>
  <si>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</si>
  <si>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</si>
  <si>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</si>
  <si>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</si>
  <si>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</si>
  <si>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</si>
  <si>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</si>
  <si>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</si>
  <si>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</si>
  <si>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</si>
  <si>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</si>
  <si>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</si>
  <si>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</si>
  <si>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</si>
  <si>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</si>
  <si>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</si>
  <si>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</si>
  <si>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</si>
  <si>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</si>
  <si>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</si>
  <si>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</si>
  <si>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</si>
  <si>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</si>
  <si>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</si>
  <si>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</si>
  <si>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</si>
  <si>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</si>
  <si>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</si>
  <si>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</si>
  <si>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</si>
  <si>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</si>
  <si>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</si>
  <si>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</si>
  <si>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</si>
  <si>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</si>
  <si>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</si>
  <si>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</si>
  <si>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</si>
  <si>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</si>
  <si>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</si>
  <si>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</si>
  <si>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</si>
  <si>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</si>
  <si>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</si>
  <si>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</si>
  <si>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</si>
  <si>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</si>
  <si>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</si>
  <si>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</si>
  <si>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</si>
  <si>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</si>
  <si>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</si>
  <si>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</si>
  <si>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</si>
  <si>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</si>
  <si>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</si>
  <si>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</si>
  <si>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</si>
  <si>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</si>
  <si>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</si>
  <si>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</si>
  <si>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</si>
  <si>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</si>
  <si>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</si>
  <si>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</si>
  <si>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</si>
  <si>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</si>
  <si>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</si>
  <si>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</si>
  <si>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</si>
  <si>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</si>
  <si>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</si>
  <si>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</si>
  <si>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</si>
  <si>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</si>
  <si>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</si>
  <si>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</si>
  <si>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</si>
  <si>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</si>
  <si>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</si>
  <si>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</si>
  <si>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</si>
  <si>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</si>
  <si>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</si>
  <si>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</si>
  <si>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</si>
  <si>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</si>
  <si>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</si>
  <si>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</si>
  <si>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</si>
  <si>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</si>
  <si>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</si>
  <si>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</si>
  <si>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</si>
  <si>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</si>
  <si>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</si>
  <si>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</si>
  <si>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</si>
  <si>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</si>
  <si>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</si>
  <si>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</si>
  <si>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</si>
  <si>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</si>
  <si>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</si>
  <si>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</si>
  <si>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</si>
  <si>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</si>
  <si>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</si>
  <si>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</si>
  <si>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</si>
  <si>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</si>
  <si>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</si>
  <si>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</si>
  <si>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</si>
  <si>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</si>
  <si>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</si>
  <si>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</si>
  <si>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</si>
  <si>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</si>
  <si>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</si>
  <si>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</si>
  <si>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</si>
  <si>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</si>
  <si>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</si>
  <si>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</si>
  <si>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</si>
  <si>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</si>
  <si>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</si>
  <si>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</si>
  <si>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</si>
  <si>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</si>
  <si>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</si>
  <si>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</si>
  <si>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</si>
  <si>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</si>
  <si>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</si>
  <si>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</si>
  <si>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</si>
  <si>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</si>
  <si>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</si>
  <si>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</si>
  <si>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</si>
  <si>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</si>
  <si>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</si>
  <si>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</si>
  <si>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</si>
  <si>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</si>
  <si>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</si>
  <si>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</si>
  <si>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</si>
  <si>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</si>
  <si>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</si>
  <si>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</si>
  <si>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</si>
  <si>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</si>
  <si>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</si>
  <si>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</si>
  <si>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</si>
  <si>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</si>
  <si>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</si>
  <si>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</si>
  <si>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</si>
  <si>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</si>
  <si>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</si>
  <si>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</si>
  <si>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</si>
  <si>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</si>
  <si>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</si>
  <si>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</si>
  <si>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</si>
  <si>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</si>
  <si>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</si>
  <si>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</si>
  <si>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</si>
  <si>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</si>
  <si>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</si>
  <si>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</si>
  <si>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</si>
  <si>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</si>
  <si>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</si>
  <si>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</si>
  <si>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</si>
  <si>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</si>
  <si>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</si>
  <si>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</si>
  <si>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</si>
  <si>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</si>
  <si>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</si>
  <si>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</si>
  <si>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</si>
  <si>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</si>
  <si>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</si>
  <si>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</si>
  <si>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</si>
  <si>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</si>
  <si>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</si>
  <si>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</si>
  <si>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</si>
  <si>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</si>
  <si>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</si>
  <si>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</si>
  <si>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</si>
  <si>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</si>
  <si>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</si>
  <si>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</si>
  <si>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</si>
  <si>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</si>
  <si>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</si>
  <si>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</si>
  <si>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</si>
  <si>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</si>
  <si>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</si>
  <si>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</si>
  <si>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</si>
  <si>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</si>
  <si>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</si>
  <si>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</si>
  <si>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</si>
  <si>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</si>
  <si>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</si>
  <si>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</si>
  <si>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</si>
  <si>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</si>
  <si>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</si>
  <si>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</si>
  <si>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</si>
  <si>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</si>
  <si>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</si>
  <si>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</si>
  <si>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</si>
  <si>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</si>
  <si>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</si>
  <si>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</si>
  <si>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</si>
  <si>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</si>
  <si>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</si>
  <si>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</si>
  <si>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</si>
  <si>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</si>
  <si>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</si>
  <si>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</si>
  <si>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</si>
  <si>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</si>
  <si>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</si>
  <si>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</si>
  <si>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</si>
  <si>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</si>
  <si>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</si>
  <si>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</si>
  <si>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</si>
  <si>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</si>
  <si>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</si>
  <si>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</si>
  <si>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</si>
  <si>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</si>
  <si>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</si>
  <si>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</si>
  <si>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</si>
  <si>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</si>
  <si>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</si>
  <si>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</si>
  <si>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</si>
  <si>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</si>
  <si>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</si>
  <si>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</si>
  <si>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</si>
  <si>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</si>
  <si>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</si>
  <si>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</si>
  <si>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</si>
  <si>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</si>
  <si>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</si>
  <si>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</si>
  <si>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</si>
  <si>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</si>
  <si>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</si>
  <si>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</si>
  <si>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</si>
  <si>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</si>
  <si>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</si>
  <si>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</si>
  <si>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</si>
  <si>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</si>
  <si>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</si>
  <si>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</si>
  <si>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</si>
  <si>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</si>
  <si>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</si>
  <si>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</si>
  <si>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</si>
  <si>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</si>
  <si>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</si>
  <si>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</si>
  <si>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</si>
  <si>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</si>
  <si>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</si>
  <si>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</si>
  <si>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</si>
  <si>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</si>
  <si>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</si>
  <si>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</si>
  <si>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</si>
  <si>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</si>
  <si>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</si>
  <si>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</si>
  <si>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</si>
  <si>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</si>
  <si>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</si>
  <si>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</si>
  <si>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</si>
  <si>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</si>
  <si>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</si>
  <si>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</si>
  <si>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</si>
  <si>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</si>
  <si>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</si>
  <si>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</si>
  <si>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</si>
  <si>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</si>
  <si>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</si>
  <si>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</si>
  <si>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</si>
  <si>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</si>
  <si>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</si>
  <si>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</si>
  <si>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</si>
  <si>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</si>
  <si>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</si>
  <si>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</si>
  <si>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</si>
  <si>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</si>
  <si>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</si>
  <si>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</si>
  <si>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</si>
  <si>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</si>
  <si>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</si>
  <si>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</si>
  <si>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</si>
  <si>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</si>
  <si>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</si>
  <si>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</si>
  <si>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</si>
  <si>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</si>
  <si>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</si>
  <si>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</si>
  <si>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</si>
  <si>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</si>
  <si>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</si>
  <si>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</si>
  <si>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</si>
  <si>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</si>
  <si>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</si>
  <si>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</si>
  <si>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</si>
  <si>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</si>
  <si>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</si>
  <si>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</si>
  <si>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</si>
  <si>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</si>
  <si>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</si>
  <si>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</si>
  <si>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</si>
  <si>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</si>
  <si>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</si>
  <si>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</si>
  <si>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</si>
  <si>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</si>
  <si>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</si>
  <si>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</si>
  <si>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</si>
  <si>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</si>
  <si>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</si>
  <si>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</si>
  <si>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</si>
  <si>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</si>
  <si>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</si>
  <si>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</si>
  <si>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</si>
  <si>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</si>
  <si>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</si>
  <si>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</si>
  <si>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</si>
  <si>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</si>
  <si>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</si>
  <si>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</si>
  <si>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</si>
  <si>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</si>
  <si>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</si>
  <si>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</si>
  <si>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</si>
  <si>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</si>
  <si>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</si>
  <si>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</si>
  <si>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</si>
  <si>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</si>
  <si>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</si>
  <si>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</si>
  <si>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</si>
  <si>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</si>
  <si>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</si>
  <si>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</si>
  <si>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</si>
  <si>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</si>
  <si>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</si>
  <si>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</si>
  <si>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</si>
  <si>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</si>
  <si>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</si>
  <si>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</si>
  <si>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</si>
  <si>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</si>
  <si>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</si>
  <si>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</si>
  <si>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</si>
  <si>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</si>
  <si>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</si>
  <si>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</si>
  <si>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</si>
  <si>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</si>
  <si>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</si>
  <si>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</si>
  <si>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</si>
  <si>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</si>
  <si>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</si>
  <si>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</si>
  <si>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</si>
  <si>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</si>
  <si>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</si>
  <si>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</si>
  <si>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</si>
  <si>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</si>
  <si>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</si>
  <si>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</si>
  <si>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</si>
  <si>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</si>
  <si>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</si>
  <si>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</si>
  <si>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</si>
  <si>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</si>
  <si>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</si>
  <si>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</si>
  <si>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</si>
  <si>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</si>
  <si>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</si>
  <si>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</si>
  <si>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</si>
  <si>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</si>
  <si>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</si>
  <si>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</si>
  <si>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</si>
  <si>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</si>
  <si>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</si>
  <si>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</si>
  <si>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</si>
  <si>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</si>
  <si>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</si>
  <si>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</si>
  <si>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</si>
  <si>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</si>
  <si>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</si>
  <si>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</si>
  <si>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</si>
  <si>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</si>
  <si>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</si>
  <si>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</si>
  <si>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</si>
  <si>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</si>
  <si>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</si>
  <si>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</si>
  <si>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</si>
  <si>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</si>
  <si>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</si>
  <si>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</si>
  <si>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</si>
  <si>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</si>
  <si>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</si>
  <si>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</si>
  <si>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</si>
  <si>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</si>
  <si>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</si>
  <si>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</si>
  <si>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</si>
  <si>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</si>
  <si>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</si>
  <si>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</si>
  <si>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</si>
  <si>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</si>
  <si>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</si>
  <si>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</si>
  <si>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</si>
  <si>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</si>
  <si>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</si>
  <si>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</si>
  <si>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</si>
  <si>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</si>
  <si>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</si>
  <si>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</si>
  <si>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</si>
  <si>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</si>
  <si>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</si>
  <si>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</si>
  <si>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</si>
  <si>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</si>
  <si>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</si>
  <si>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</si>
  <si>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</si>
  <si>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</si>
  <si>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</si>
  <si>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</si>
  <si>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</si>
  <si>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</si>
  <si>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</si>
  <si>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</si>
  <si>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</si>
  <si>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</si>
  <si>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</si>
  <si>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</si>
  <si>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</si>
  <si>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</si>
  <si>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</si>
  <si>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</si>
  <si>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</si>
  <si>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</si>
  <si>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</si>
  <si>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</si>
  <si>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</si>
  <si>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</si>
  <si>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</si>
  <si>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</si>
  <si>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</si>
  <si>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</si>
  <si>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</si>
  <si>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</si>
  <si>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</si>
  <si>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</si>
  <si>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</si>
  <si>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</si>
  <si>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</si>
  <si>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</si>
  <si>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</si>
  <si>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</si>
  <si>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</si>
  <si>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</si>
  <si>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</si>
  <si>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</si>
  <si>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</si>
  <si>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</si>
  <si>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</si>
  <si>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</si>
  <si>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</si>
  <si>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</si>
  <si>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</si>
  <si>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</si>
  <si>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</si>
  <si>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</si>
  <si>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</si>
  <si>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</si>
  <si>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</si>
  <si>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</si>
  <si>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</si>
  <si>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</si>
  <si>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</si>
  <si>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</si>
  <si>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</si>
  <si>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</si>
  <si>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</si>
  <si>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</si>
  <si>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</si>
  <si>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</si>
  <si>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</si>
  <si>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</si>
  <si>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</si>
  <si>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</si>
  <si>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</si>
  <si>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</si>
  <si>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</si>
  <si>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</si>
  <si>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</si>
  <si>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</si>
  <si>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</si>
  <si>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</si>
  <si>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</si>
  <si>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</si>
  <si>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</si>
  <si>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</si>
  <si>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</si>
  <si>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</si>
  <si>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</si>
  <si>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</si>
  <si>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</si>
  <si>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</si>
  <si>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</si>
  <si>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</si>
  <si>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</si>
  <si>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</si>
  <si>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</si>
  <si>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</si>
  <si>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</si>
  <si>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</si>
  <si>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</si>
  <si>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</si>
  <si>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</si>
  <si>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</si>
  <si>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</si>
  <si>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</si>
  <si>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</si>
  <si>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</si>
  <si>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</si>
  <si>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</si>
  <si>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</si>
  <si>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</si>
  <si>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</si>
  <si>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</si>
  <si>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</si>
  <si>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</si>
  <si>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</si>
  <si>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</si>
  <si>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</si>
  <si>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</si>
  <si>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</si>
  <si>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</si>
  <si>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</si>
  <si>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</si>
  <si>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</si>
  <si>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</si>
  <si>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</si>
  <si>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</si>
  <si>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</si>
  <si>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</si>
  <si>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</si>
  <si>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</si>
  <si>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</si>
  <si>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</si>
  <si>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</si>
  <si>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</si>
  <si>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</si>
  <si>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</si>
  <si>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</si>
  <si>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</si>
  <si>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</si>
  <si>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</si>
  <si>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</si>
  <si>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</si>
  <si>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</si>
  <si>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</si>
  <si>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</si>
  <si>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</si>
  <si>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</si>
  <si>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</si>
  <si>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</si>
  <si>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</si>
  <si>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</si>
  <si>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</si>
  <si>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</si>
  <si>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</si>
  <si>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</si>
  <si>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</si>
  <si>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</si>
  <si>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</si>
  <si>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</si>
  <si>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</si>
  <si>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</si>
  <si>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</si>
  <si>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</si>
  <si>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</si>
  <si>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</si>
  <si>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</si>
  <si>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</si>
  <si>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</si>
  <si>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</si>
  <si>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</si>
  <si>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</si>
  <si>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</si>
  <si>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</si>
  <si>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</si>
  <si>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</si>
  <si>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</si>
  <si>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</si>
  <si>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</si>
  <si>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</si>
  <si>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</si>
  <si>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</si>
  <si>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</si>
  <si>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</si>
  <si>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</si>
  <si>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</si>
  <si>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</si>
  <si>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</si>
  <si>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</si>
  <si>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</si>
  <si>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</si>
  <si>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</si>
  <si>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</si>
  <si>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</si>
  <si>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</si>
  <si>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</si>
  <si>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</si>
  <si>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</si>
  <si>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</si>
  <si>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</si>
  <si>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</si>
  <si>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</si>
  <si>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</si>
  <si>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</si>
  <si>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</si>
  <si>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</si>
  <si>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</si>
  <si>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</si>
  <si>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</si>
  <si>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</si>
  <si>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</si>
  <si>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</si>
  <si>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</si>
  <si>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</si>
  <si>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</si>
  <si>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</si>
  <si>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</si>
  <si>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</si>
  <si>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</si>
  <si>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</si>
  <si>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</si>
  <si>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</si>
  <si>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</si>
  <si>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</si>
  <si>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</si>
  <si>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</si>
  <si>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</si>
  <si>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</si>
  <si>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</si>
  <si>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</si>
  <si>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</si>
  <si>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</si>
  <si>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</si>
  <si>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</si>
  <si>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</si>
  <si>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</si>
  <si>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</si>
  <si>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</si>
  <si>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</si>
  <si>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</si>
  <si>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</si>
  <si>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</si>
  <si>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</si>
  <si>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</si>
  <si>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</si>
  <si>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</si>
  <si>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</si>
  <si>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</si>
  <si>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</si>
  <si>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</si>
  <si>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</si>
  <si>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</si>
  <si>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</si>
  <si>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</si>
  <si>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</si>
  <si>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</si>
  <si>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</si>
  <si>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</si>
  <si>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</si>
  <si>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</si>
  <si>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</si>
  <si>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</si>
  <si>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</si>
  <si>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</si>
  <si>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</si>
  <si>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</si>
  <si>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</si>
  <si>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</si>
  <si>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</si>
  <si>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</si>
  <si>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</si>
  <si>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</si>
  <si>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</si>
  <si>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</si>
  <si>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</si>
  <si>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</si>
  <si>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</si>
  <si>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</si>
  <si>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</si>
  <si>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</si>
  <si>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</si>
  <si>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</si>
  <si>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</si>
  <si>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</si>
  <si>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</si>
  <si>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</si>
  <si>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</si>
  <si>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</si>
  <si>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</si>
  <si>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</si>
  <si>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</si>
  <si>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</si>
  <si>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</si>
  <si>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</si>
  <si>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</si>
  <si>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</si>
  <si>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</si>
  <si>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</si>
  <si>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</si>
  <si>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</si>
  <si>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</si>
  <si>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</si>
  <si>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</si>
  <si>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</si>
  <si>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</si>
  <si>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</si>
  <si>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</si>
  <si>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</si>
  <si>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</si>
  <si>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</si>
  <si>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</si>
  <si>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</si>
  <si>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</si>
  <si>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</si>
  <si>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</si>
  <si>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</si>
  <si>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</si>
  <si>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</si>
  <si>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</si>
  <si>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</si>
  <si>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</si>
  <si>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</si>
  <si>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</si>
  <si>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</si>
  <si>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</si>
  <si>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</si>
  <si>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</si>
  <si>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</si>
  <si>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</si>
  <si>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</si>
  <si>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</si>
  <si>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</si>
  <si>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</si>
  <si>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</si>
  <si>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</si>
  <si>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</si>
  <si>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</si>
  <si>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</si>
  <si>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</si>
  <si>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</si>
  <si>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</si>
  <si>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</si>
  <si>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</si>
  <si>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</si>
  <si>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</si>
  <si>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</si>
  <si>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</si>
  <si>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</si>
  <si>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</si>
  <si>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</si>
  <si>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</si>
  <si>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</si>
  <si>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</si>
  <si>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</si>
  <si>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</si>
  <si>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</si>
  <si>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</si>
  <si>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</si>
  <si>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</si>
  <si>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</si>
  <si>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</si>
  <si>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</si>
  <si>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</si>
  <si>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</si>
  <si>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</si>
  <si>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</si>
  <si>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</si>
  <si>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</si>
  <si>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</si>
  <si>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</si>
  <si>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</si>
  <si>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</si>
  <si>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</si>
  <si>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</si>
  <si>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</si>
  <si>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</si>
  <si>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</si>
  <si>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</si>
  <si>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</si>
  <si>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</si>
  <si>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</si>
  <si>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</si>
  <si>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</si>
  <si>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</si>
  <si>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</si>
  <si>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</si>
  <si>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</si>
  <si>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</si>
  <si>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</si>
  <si>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</si>
  <si>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</si>
  <si>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</si>
  <si>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</si>
  <si>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</si>
  <si>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</si>
  <si>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</si>
  <si>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</si>
  <si>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</si>
  <si>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</si>
  <si>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</si>
  <si>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</si>
  <si>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</si>
  <si>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</si>
  <si>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</si>
  <si>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</si>
  <si>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</si>
  <si>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</si>
  <si>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</si>
  <si>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</si>
  <si>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</si>
  <si>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</si>
  <si>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</si>
  <si>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</si>
  <si>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</si>
  <si>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</si>
  <si>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</si>
  <si>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</si>
  <si>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</si>
  <si>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</si>
  <si>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</si>
  <si>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</si>
  <si>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</si>
  <si>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</si>
  <si>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</si>
  <si>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</si>
  <si>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</si>
  <si>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</si>
  <si>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</si>
  <si>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</si>
  <si>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</si>
  <si>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</si>
  <si>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</si>
  <si>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</si>
  <si>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</si>
  <si>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</si>
  <si>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</si>
  <si>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</si>
  <si>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</si>
  <si>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</si>
  <si>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</si>
  <si>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</si>
  <si>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</si>
  <si>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</si>
  <si>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</si>
  <si>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</si>
  <si>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</si>
  <si>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</si>
  <si>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</si>
  <si>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</si>
  <si>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</si>
  <si>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</si>
  <si>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</si>
  <si>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</si>
  <si>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</si>
  <si>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</si>
  <si>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</si>
  <si>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</si>
  <si>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</si>
  <si>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</si>
  <si>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</si>
  <si>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</si>
  <si>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</si>
  <si>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</si>
  <si>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</si>
  <si>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</si>
  <si>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</si>
  <si>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</si>
  <si>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</si>
  <si>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</si>
  <si>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</si>
  <si>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</si>
  <si>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</si>
  <si>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</si>
  <si>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</si>
  <si>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</si>
  <si>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</si>
  <si>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</si>
  <si>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</si>
  <si>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</si>
  <si>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</si>
  <si>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</si>
  <si>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</si>
  <si>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</si>
  <si>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</si>
  <si>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</si>
  <si>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</si>
  <si>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</si>
  <si>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</si>
  <si>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</si>
  <si>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</si>
  <si>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</si>
  <si>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</si>
  <si>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</si>
  <si>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</si>
  <si>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</si>
  <si>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</si>
  <si>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</si>
  <si>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</si>
  <si>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</si>
  <si>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</si>
  <si>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</si>
  <si>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</si>
  <si>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</si>
  <si>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</si>
  <si>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</si>
  <si>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</si>
  <si>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</si>
  <si>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</si>
  <si>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</si>
  <si>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</si>
  <si>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</si>
  <si>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</si>
  <si>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</si>
  <si>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</si>
  <si>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</si>
  <si>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</si>
  <si>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</si>
  <si>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</si>
  <si>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</si>
  <si>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</si>
  <si>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</si>
  <si>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</si>
  <si>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</si>
  <si>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</si>
  <si>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</si>
  <si>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</si>
  <si>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</si>
  <si>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</si>
  <si>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</si>
  <si>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</si>
  <si>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</si>
  <si>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</si>
  <si>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</si>
  <si>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</si>
  <si>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</si>
  <si>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</si>
  <si>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</si>
  <si>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</si>
  <si>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</si>
  <si>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</si>
  <si>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</si>
  <si>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</si>
  <si>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</si>
  <si>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</si>
  <si>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</si>
  <si>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</si>
  <si>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</si>
  <si>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</si>
  <si>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</si>
  <si>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</si>
  <si>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</si>
  <si>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</si>
  <si>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</si>
  <si>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</si>
  <si>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</si>
  <si>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</si>
  <si>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</si>
  <si>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</si>
  <si>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</si>
  <si>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</si>
  <si>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</si>
  <si>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</si>
  <si>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</si>
  <si>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</si>
  <si>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</si>
  <si>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</si>
  <si>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</si>
  <si>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</si>
  <si>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</si>
  <si>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</si>
  <si>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</si>
  <si>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</si>
  <si>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</si>
  <si>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</si>
  <si>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</si>
  <si>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</si>
  <si>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</si>
  <si>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</si>
  <si>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</si>
  <si>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</si>
  <si>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</si>
  <si>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</si>
  <si>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</si>
  <si>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</si>
  <si>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</si>
  <si>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</si>
  <si>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</si>
  <si>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</si>
  <si>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</si>
  <si>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</si>
  <si>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</si>
  <si>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</si>
  <si>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</si>
  <si>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</si>
  <si>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</si>
  <si>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</si>
  <si>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</si>
  <si>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</si>
  <si>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</si>
  <si>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</si>
  <si>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</si>
  <si>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</si>
  <si>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</si>
  <si>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</si>
  <si>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</si>
  <si>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</si>
  <si>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</si>
  <si>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</si>
  <si>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</si>
  <si>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</si>
  <si>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</si>
  <si>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</si>
  <si>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</si>
  <si>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</si>
  <si>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</si>
  <si>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</si>
  <si>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</si>
  <si>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</si>
  <si>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</si>
  <si>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</si>
  <si>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</si>
  <si>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</si>
  <si>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</si>
  <si>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</si>
  <si>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</si>
  <si>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</si>
  <si>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</si>
  <si>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</si>
  <si>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</si>
  <si>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</si>
  <si>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</si>
  <si>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</si>
  <si>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</si>
  <si>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</si>
  <si>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</si>
  <si>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</si>
  <si>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</si>
  <si>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</si>
  <si>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</si>
  <si>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</si>
  <si>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</si>
  <si>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</si>
  <si>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</si>
  <si>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</si>
  <si>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</si>
  <si>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</si>
  <si>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</si>
  <si>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</si>
  <si>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</si>
  <si>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</si>
  <si>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</si>
  <si>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</si>
  <si>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</si>
  <si>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</si>
  <si>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</si>
  <si>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</si>
  <si>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</si>
  <si>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</si>
  <si>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</si>
  <si>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</si>
  <si>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</si>
  <si>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</si>
  <si>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</si>
  <si>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</si>
  <si>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</si>
  <si>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</si>
  <si>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</si>
  <si>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</si>
  <si>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</si>
  <si>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</si>
  <si>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</si>
  <si>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</si>
  <si>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</si>
  <si>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</si>
  <si>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</si>
  <si>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</si>
  <si>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</si>
  <si>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</si>
  <si>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</si>
  <si>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</si>
  <si>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</si>
  <si>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</si>
  <si>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</si>
  <si>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</si>
  <si>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</si>
  <si>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</si>
  <si>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</si>
  <si>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</si>
  <si>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</si>
  <si>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</si>
  <si>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</si>
  <si>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</si>
  <si>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</si>
  <si>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</si>
  <si>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</si>
  <si>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</si>
  <si>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</si>
  <si>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</si>
  <si>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</si>
  <si>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</si>
  <si>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</si>
  <si>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</si>
  <si>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</si>
  <si>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</si>
  <si>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</si>
  <si>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</si>
  <si>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</si>
  <si>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</si>
  <si>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</si>
  <si>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</si>
  <si>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</si>
  <si>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</si>
  <si>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</si>
  <si>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</si>
  <si>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</si>
  <si>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</si>
  <si>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</si>
  <si>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</si>
  <si>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</si>
  <si>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</si>
  <si>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</si>
  <si>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</si>
  <si>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</si>
  <si>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</si>
  <si>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</si>
  <si>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</si>
  <si>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</si>
  <si>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</si>
  <si>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</si>
  <si>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</si>
  <si>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</si>
  <si>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</si>
  <si>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</si>
  <si>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</si>
  <si>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</si>
  <si>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</si>
  <si>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</si>
  <si>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</si>
  <si>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</si>
  <si>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</si>
  <si>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</si>
  <si>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</si>
  <si>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</si>
  <si>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</si>
  <si>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</si>
  <si>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</si>
  <si>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</si>
  <si>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</si>
  <si>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</si>
  <si>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</si>
  <si>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</si>
  <si>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</si>
  <si>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</si>
  <si>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</si>
  <si>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</si>
  <si>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</si>
  <si>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</si>
  <si>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</si>
  <si>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</si>
  <si>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</si>
  <si>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</si>
  <si>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</si>
  <si>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</si>
  <si>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</si>
  <si>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</si>
  <si>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</si>
  <si>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</si>
  <si>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</si>
  <si>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</si>
  <si>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</si>
  <si>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</si>
  <si>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</si>
  <si>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</si>
  <si>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</si>
  <si>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</si>
  <si>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</si>
  <si>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</si>
  <si>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</si>
  <si>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</si>
  <si>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</si>
  <si>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</si>
  <si>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</si>
  <si>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</si>
  <si>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</si>
  <si>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</si>
  <si>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</si>
  <si>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</si>
  <si>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</si>
  <si>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</si>
  <si>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</si>
  <si>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</si>
  <si>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</si>
  <si>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</si>
  <si>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</si>
  <si>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</si>
  <si>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</si>
  <si>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</si>
  <si>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</si>
  <si>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</si>
  <si>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</si>
  <si>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</si>
  <si>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</si>
  <si>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</si>
  <si>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</si>
  <si>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</si>
  <si>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</si>
  <si>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</si>
  <si>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</si>
  <si>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</si>
  <si>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</si>
  <si>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</si>
  <si>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</si>
  <si>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</si>
  <si>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</si>
  <si>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</si>
  <si>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</si>
  <si>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</si>
  <si>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</si>
  <si>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</si>
  <si>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</si>
  <si>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</si>
  <si>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</si>
  <si>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</si>
  <si>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</si>
  <si>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</si>
  <si>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</si>
  <si>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</si>
  <si>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</si>
  <si>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</si>
  <si>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</si>
  <si>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</si>
  <si>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</si>
  <si>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</si>
  <si>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</si>
  <si>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</si>
  <si>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</si>
  <si>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</si>
  <si>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</si>
  <si>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</si>
  <si>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</si>
  <si>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</si>
  <si>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</si>
  <si>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</si>
  <si>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</si>
  <si>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</si>
  <si>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</si>
  <si>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</si>
  <si>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</si>
  <si>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</si>
  <si>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</si>
  <si>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</si>
  <si>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</si>
  <si>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</si>
  <si>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</si>
  <si>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</si>
  <si>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</si>
  <si>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</si>
  <si>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</si>
  <si>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</si>
  <si>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</si>
  <si>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</si>
  <si>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</si>
  <si>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</si>
  <si>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</si>
  <si>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</si>
  <si>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</si>
  <si>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</si>
  <si>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</si>
  <si>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</si>
  <si>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</si>
  <si>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</si>
  <si>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</si>
  <si>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</si>
  <si>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</si>
  <si>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</si>
  <si>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</si>
  <si>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</si>
  <si>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</si>
  <si>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</si>
  <si>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</si>
  <si>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</si>
  <si>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</si>
  <si>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</si>
  <si>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</si>
  <si>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</si>
  <si>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</si>
  <si>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</si>
  <si>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</si>
  <si>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</si>
  <si>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</si>
  <si>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</si>
  <si>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</si>
  <si>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</si>
  <si>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</si>
  <si>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</si>
  <si>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</si>
  <si>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</si>
  <si>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</si>
  <si>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</si>
  <si>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</si>
  <si>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</si>
  <si>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</si>
  <si>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</si>
  <si>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</si>
  <si>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</si>
  <si>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</si>
  <si>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</si>
  <si>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</si>
  <si>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</si>
  <si>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</si>
  <si>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</si>
  <si>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</si>
  <si>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</si>
  <si>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</si>
  <si>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</si>
  <si>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</si>
  <si>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</si>
  <si>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</si>
  <si>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</si>
  <si>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</si>
  <si>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</si>
  <si>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</si>
  <si>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</si>
  <si>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</si>
  <si>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</si>
  <si>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</si>
  <si>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</si>
  <si>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</si>
  <si>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</si>
  <si>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</si>
  <si>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</si>
  <si>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</si>
  <si>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</si>
  <si>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</si>
  <si>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</si>
  <si>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</si>
  <si>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</si>
  <si>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</si>
  <si>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</si>
  <si>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</si>
  <si>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</si>
  <si>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</si>
  <si>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</si>
  <si>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</si>
  <si>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</si>
  <si>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</si>
  <si>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</si>
  <si>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</si>
  <si>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</si>
  <si>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</si>
  <si>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</si>
  <si>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</si>
  <si>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</si>
  <si>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</si>
  <si>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</si>
  <si>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</si>
  <si>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</si>
  <si>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</si>
  <si>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</si>
  <si>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</si>
  <si>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</si>
  <si>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</si>
  <si>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</si>
  <si>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</si>
  <si>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</si>
  <si>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</si>
  <si>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</si>
  <si>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</si>
  <si>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</si>
  <si>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</si>
  <si>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</si>
  <si>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</si>
  <si>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</si>
  <si>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</si>
  <si>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</si>
  <si>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</si>
  <si>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</si>
  <si>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</si>
  <si>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</si>
  <si>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</si>
  <si>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</si>
  <si>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</si>
  <si>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</si>
  <si>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</si>
  <si>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</si>
  <si>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</si>
  <si>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</si>
  <si>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</si>
  <si>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</si>
  <si>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</si>
  <si>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</si>
  <si>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</si>
  <si>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</si>
  <si>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</si>
  <si>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</si>
  <si>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</si>
  <si>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</si>
  <si>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</si>
  <si>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</si>
  <si>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</si>
  <si>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</si>
  <si>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</si>
  <si>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</si>
  <si>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</si>
  <si>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</si>
  <si>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</si>
  <si>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</si>
  <si>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</si>
  <si>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</si>
  <si>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</si>
  <si>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</si>
  <si>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</si>
  <si>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</si>
  <si>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</si>
  <si>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</si>
  <si>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</si>
  <si>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</si>
  <si>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</si>
  <si>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</si>
  <si>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</si>
  <si>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</si>
  <si>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</si>
  <si>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</si>
  <si>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</si>
  <si>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</si>
  <si>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</si>
  <si>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</si>
  <si>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</si>
  <si>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</si>
  <si>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</si>
  <si>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</si>
  <si>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</si>
  <si>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</si>
  <si>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</si>
  <si>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</si>
  <si>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</si>
  <si>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</si>
  <si>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</si>
  <si>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</si>
  <si>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</si>
  <si>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</si>
  <si>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</si>
  <si>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</si>
  <si>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</si>
  <si>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</si>
  <si>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</si>
  <si>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</si>
  <si>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</si>
  <si>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</si>
  <si>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</si>
  <si>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</si>
  <si>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</si>
  <si>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</si>
  <si>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</si>
  <si>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</si>
  <si>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</si>
  <si>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</si>
  <si>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</si>
  <si>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</si>
  <si>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</si>
  <si>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</si>
  <si>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</si>
  <si>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</si>
  <si>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</si>
  <si>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</si>
  <si>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</si>
  <si>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</si>
  <si>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</si>
  <si>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</si>
  <si>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</si>
  <si>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</si>
  <si>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</si>
  <si>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</si>
  <si>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</si>
  <si>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</si>
  <si>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</si>
  <si>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</si>
  <si>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</si>
  <si>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</si>
  <si>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</si>
  <si>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</si>
  <si>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</si>
  <si>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</si>
  <si>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</si>
  <si>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</si>
  <si>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</si>
  <si>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</si>
  <si>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</si>
  <si>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</si>
  <si>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</si>
  <si>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</si>
  <si>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</si>
  <si>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</si>
  <si>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</si>
  <si>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</si>
  <si>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</si>
  <si>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</si>
  <si>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</si>
  <si>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</si>
  <si>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</si>
  <si>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</si>
  <si>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</si>
  <si>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</si>
  <si>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</si>
  <si>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</si>
  <si>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</si>
  <si>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</si>
  <si>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</si>
  <si>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</si>
  <si>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</si>
  <si>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</si>
  <si>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</si>
  <si>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</si>
  <si>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</si>
  <si>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</si>
  <si>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</si>
  <si>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</si>
  <si>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</si>
  <si>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</si>
  <si>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</si>
  <si>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</si>
  <si>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</si>
  <si>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</si>
  <si>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</si>
  <si>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</si>
  <si>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</si>
  <si>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</si>
  <si>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</si>
  <si>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</si>
  <si>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</si>
  <si>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</si>
  <si>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</si>
  <si>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</si>
  <si>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</si>
  <si>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</si>
  <si>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</si>
  <si>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</si>
  <si>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</si>
  <si>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</si>
  <si>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</si>
  <si>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</si>
  <si>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</si>
  <si>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</si>
  <si>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</si>
  <si>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</si>
  <si>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</si>
  <si>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</si>
  <si>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</si>
  <si>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</si>
  <si>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</si>
  <si>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</si>
  <si>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</si>
  <si>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</si>
  <si>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</si>
  <si>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</si>
  <si>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</si>
  <si>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</si>
  <si>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</si>
  <si>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</si>
  <si>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</si>
  <si>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</si>
  <si>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</si>
  <si>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</si>
  <si>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</si>
  <si>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</si>
  <si>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</si>
  <si>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</si>
  <si>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</si>
  <si>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</si>
  <si>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</si>
  <si>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</si>
  <si>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</si>
  <si>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</si>
  <si>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</si>
  <si>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</si>
  <si>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</si>
  <si>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</si>
  <si>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</si>
  <si>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</si>
  <si>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</si>
  <si>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</si>
  <si>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</si>
  <si>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</si>
  <si>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</si>
  <si>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</si>
  <si>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</si>
  <si>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</si>
  <si>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</si>
  <si>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</si>
  <si>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</si>
  <si>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</si>
  <si>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</si>
  <si>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</si>
  <si>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</si>
  <si>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</si>
  <si>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</si>
  <si>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</si>
  <si>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</si>
  <si>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</si>
  <si>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</si>
  <si>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</si>
  <si>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</si>
  <si>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</si>
  <si>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</si>
  <si>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</si>
  <si>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</si>
  <si>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</si>
  <si>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</si>
  <si>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</si>
  <si>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</si>
  <si>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</si>
  <si>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</si>
  <si>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</si>
  <si>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</si>
  <si>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</si>
  <si>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</si>
  <si>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</si>
  <si>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</si>
  <si>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</si>
  <si>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</si>
  <si>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</si>
  <si>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</si>
  <si>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</si>
  <si>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</si>
  <si>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</si>
  <si>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</si>
  <si>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</si>
  <si>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</si>
  <si>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</si>
  <si>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</si>
  <si>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</si>
  <si>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</si>
  <si>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</si>
  <si>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</si>
  <si>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</si>
  <si>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</si>
  <si>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</si>
  <si>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</si>
  <si>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</si>
  <si>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</si>
  <si>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</si>
  <si>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</si>
  <si>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</si>
  <si>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</si>
  <si>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</si>
  <si>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</si>
  <si>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</si>
  <si>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</si>
  <si>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</si>
  <si>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</si>
  <si>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</si>
  <si>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</si>
  <si>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</si>
  <si>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</si>
  <si>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</si>
  <si>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</si>
  <si>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</si>
  <si>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</si>
  <si>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</si>
  <si>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</si>
  <si>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</si>
  <si>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</si>
  <si>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</si>
  <si>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</si>
  <si>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</si>
  <si>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</si>
  <si>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</si>
  <si>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</si>
  <si>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</si>
  <si>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</si>
  <si>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</si>
  <si>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</si>
  <si>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</si>
  <si>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</si>
  <si>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</si>
  <si>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</si>
  <si>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</si>
  <si>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</si>
  <si>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</si>
  <si>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</si>
  <si>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</si>
  <si>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</si>
  <si>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</si>
  <si>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</si>
  <si>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</si>
  <si>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</si>
  <si>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</si>
  <si>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</si>
  <si>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</si>
  <si>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</si>
  <si>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</si>
  <si>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</si>
  <si>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</si>
  <si>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</si>
  <si>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</si>
  <si>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</si>
  <si>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</si>
  <si>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</si>
  <si>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</si>
  <si>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</si>
  <si>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</si>
  <si>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</si>
  <si>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</si>
  <si>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</si>
  <si>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</si>
  <si>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</si>
  <si>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</si>
  <si>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</si>
  <si>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</si>
  <si>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</si>
  <si>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</si>
  <si>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</si>
  <si>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</si>
  <si>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</si>
  <si>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</si>
  <si>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</si>
  <si>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</si>
  <si>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</si>
  <si>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</si>
  <si>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</si>
  <si>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</si>
  <si>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</si>
  <si>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</si>
  <si>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</si>
  <si>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</si>
  <si>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</si>
  <si>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</si>
  <si>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</si>
  <si>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</si>
  <si>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</si>
  <si>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</si>
  <si>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</si>
  <si>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</si>
  <si>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</si>
  <si>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</si>
  <si>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</si>
  <si>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</si>
  <si>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</si>
  <si>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</si>
  <si>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</si>
  <si>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</si>
  <si>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</si>
  <si>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</si>
  <si>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</si>
  <si>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</si>
  <si>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</si>
  <si>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</si>
  <si>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</si>
  <si>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</si>
  <si>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</si>
  <si>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</si>
  <si>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</si>
  <si>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</si>
  <si>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</si>
  <si>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</si>
  <si>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</si>
  <si>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</si>
  <si>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</si>
  <si>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</si>
  <si>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</si>
  <si>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</si>
  <si>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</si>
  <si>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</si>
  <si>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</si>
  <si>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</si>
  <si>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</si>
  <si>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</si>
  <si>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</si>
  <si>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</si>
  <si>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</si>
  <si>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</si>
  <si>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</si>
  <si>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</si>
  <si>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</si>
  <si>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</si>
  <si>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</si>
  <si>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</si>
  <si>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</si>
  <si>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</si>
  <si>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</si>
  <si>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</si>
  <si>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</si>
  <si>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</si>
  <si>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</si>
  <si>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</si>
  <si>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</si>
  <si>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</si>
  <si>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</si>
  <si>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</si>
  <si>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</si>
  <si>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</si>
  <si>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</si>
  <si>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</si>
  <si>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</si>
  <si>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</si>
  <si>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</si>
  <si>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</si>
  <si>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</si>
  <si>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</si>
  <si>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</si>
  <si>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</si>
  <si>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</si>
  <si>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</si>
  <si>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</si>
  <si>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</si>
  <si>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</si>
  <si>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</si>
  <si>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</si>
  <si>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</si>
  <si>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</si>
  <si>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</si>
  <si>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</si>
  <si>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</si>
  <si>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</si>
  <si>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</si>
  <si>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</si>
  <si>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</si>
  <si>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</si>
  <si>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</si>
  <si>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</si>
  <si>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</si>
  <si>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</si>
  <si>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</si>
  <si>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</si>
  <si>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</si>
  <si>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</si>
  <si>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</si>
  <si>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</si>
  <si>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</si>
  <si>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</si>
  <si>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</si>
  <si>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</si>
  <si>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</si>
  <si>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</si>
  <si>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</si>
  <si>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</si>
  <si>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</si>
  <si>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</si>
  <si>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</si>
  <si>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</si>
  <si>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</si>
  <si>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</si>
  <si>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</si>
  <si>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</si>
  <si>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</si>
  <si>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</si>
  <si>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</si>
  <si>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</si>
  <si>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</si>
  <si>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</si>
  <si>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</si>
  <si>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</si>
  <si>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</si>
  <si>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</si>
  <si>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</si>
  <si>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</si>
  <si>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</si>
  <si>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</si>
  <si>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</si>
  <si>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</si>
  <si>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</si>
  <si>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</si>
  <si>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</si>
  <si>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</si>
  <si>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</si>
  <si>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</si>
  <si>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</si>
  <si>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</si>
  <si>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</si>
  <si>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</si>
  <si>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</si>
  <si>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</si>
  <si>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</si>
  <si>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</si>
  <si>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</si>
  <si>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</si>
  <si>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</si>
  <si>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</si>
  <si>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</si>
  <si>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</si>
  <si>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</si>
  <si>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</si>
  <si>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</si>
  <si>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</si>
  <si>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</si>
  <si>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</si>
  <si>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</si>
  <si>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</si>
  <si>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</si>
  <si>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</si>
  <si>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</si>
  <si>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</si>
  <si>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</si>
  <si>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</si>
  <si>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</si>
  <si>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</si>
  <si>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</si>
  <si>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</si>
  <si>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</si>
  <si>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</si>
  <si>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</si>
  <si>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</si>
  <si>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</si>
  <si>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</si>
  <si>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</si>
  <si>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</si>
  <si>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</si>
  <si>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</si>
  <si>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</si>
  <si>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</si>
  <si>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</si>
  <si>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</si>
  <si>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</si>
  <si>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</si>
  <si>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</si>
  <si>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</si>
  <si>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</si>
  <si>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</si>
  <si>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</si>
  <si>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</si>
  <si>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</si>
  <si>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</si>
  <si>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</si>
  <si>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</si>
  <si>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</si>
  <si>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</si>
  <si>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</si>
  <si>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</si>
  <si>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</si>
  <si>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</si>
  <si>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</si>
  <si>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</si>
  <si>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</si>
  <si>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</si>
  <si>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</si>
  <si>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</si>
  <si>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</si>
  <si>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</si>
  <si>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</si>
  <si>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</si>
  <si>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</si>
  <si>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</si>
  <si>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</si>
  <si>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</si>
  <si>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</si>
  <si>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</si>
  <si>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</si>
  <si>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</si>
  <si>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</si>
  <si>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</si>
  <si>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</si>
  <si>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</si>
  <si>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</si>
  <si>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</si>
  <si>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</si>
  <si>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</si>
  <si>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</si>
  <si>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</si>
  <si>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</si>
  <si>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</si>
  <si>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</si>
  <si>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</si>
  <si>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</si>
  <si>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</si>
  <si>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</si>
  <si>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</si>
  <si>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</si>
  <si>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</si>
  <si>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</si>
  <si>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</si>
  <si>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</si>
  <si>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</si>
  <si>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</si>
  <si>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</si>
  <si>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</si>
  <si>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</si>
  <si>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</si>
  <si>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</si>
  <si>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</si>
  <si>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</si>
  <si>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</si>
  <si>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</si>
  <si>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</si>
  <si>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</si>
  <si>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</si>
  <si>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</si>
  <si>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</si>
  <si>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</si>
  <si>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</si>
  <si>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</si>
  <si>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</si>
  <si>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</si>
  <si>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</si>
  <si>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</si>
  <si>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</si>
  <si>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</si>
  <si>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</si>
  <si>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</si>
  <si>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</si>
  <si>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</si>
  <si>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</si>
  <si>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</si>
  <si>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</si>
  <si>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</si>
  <si>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</si>
  <si>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</si>
  <si>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</si>
  <si>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</si>
  <si>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</si>
  <si>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</si>
  <si>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</si>
  <si>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</si>
  <si>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</si>
  <si>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</si>
  <si>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</si>
  <si>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</si>
  <si>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</si>
  <si>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</si>
  <si>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</si>
  <si>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</si>
  <si>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</si>
  <si>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</si>
  <si>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</si>
  <si>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</si>
  <si>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</si>
  <si>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</si>
  <si>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</si>
  <si>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</si>
  <si>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</si>
  <si>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</si>
  <si>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</si>
  <si>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</si>
  <si>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</si>
  <si>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</si>
  <si>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</si>
  <si>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</si>
  <si>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</si>
  <si>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</si>
  <si>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</si>
  <si>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</si>
  <si>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</si>
  <si>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</si>
  <si>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</si>
  <si>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</si>
  <si>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</si>
  <si>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</si>
  <si>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</si>
  <si>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</si>
  <si>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</si>
  <si>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</si>
  <si>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</si>
  <si>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</si>
  <si>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</si>
  <si>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</si>
  <si>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</si>
  <si>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</si>
  <si>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</si>
  <si>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</si>
  <si>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</si>
  <si>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</si>
  <si>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</si>
  <si>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</si>
  <si>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</si>
  <si>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</si>
  <si>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</si>
  <si>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</si>
  <si>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</si>
  <si>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</si>
  <si>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</si>
  <si>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</si>
  <si>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</si>
  <si>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</si>
  <si>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</si>
  <si>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</si>
  <si>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</si>
  <si>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</si>
  <si>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</si>
  <si>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</si>
  <si>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</si>
  <si>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</si>
  <si>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</si>
  <si>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</si>
  <si>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</si>
  <si>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</si>
  <si>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</si>
  <si>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</si>
  <si>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</si>
  <si>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</si>
  <si>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</si>
  <si>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</si>
  <si>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</si>
  <si>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</si>
  <si>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</si>
  <si>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</si>
  <si>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</si>
  <si>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</si>
  <si>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</si>
  <si>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</si>
  <si>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</si>
  <si>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</si>
  <si>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</si>
  <si>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</si>
  <si>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</si>
  <si>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</si>
  <si>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</si>
  <si>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</si>
  <si>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</si>
  <si>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</si>
  <si>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</si>
  <si>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</si>
  <si>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</si>
  <si>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</si>
  <si>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</si>
  <si>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</si>
  <si>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</si>
  <si>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</si>
  <si>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</si>
  <si>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</si>
  <si>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</si>
  <si>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</si>
  <si>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</si>
  <si>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</si>
  <si>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</si>
  <si>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</si>
  <si>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</si>
  <si>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</si>
  <si>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</si>
  <si>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</si>
  <si>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</si>
  <si>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</si>
  <si>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</si>
  <si>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</si>
  <si>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</si>
  <si>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</si>
  <si>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</si>
  <si>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</si>
  <si>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</si>
  <si>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</si>
  <si>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</si>
  <si>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</si>
  <si>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</si>
  <si>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</si>
  <si>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</si>
  <si>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</si>
  <si>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</si>
  <si>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</si>
  <si>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</si>
  <si>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</si>
  <si>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</si>
  <si>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</si>
  <si>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</si>
  <si>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</si>
  <si>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</si>
  <si>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</si>
  <si>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</si>
  <si>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</si>
  <si>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</si>
  <si>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</si>
  <si>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</si>
  <si>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</si>
  <si>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</si>
  <si>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</si>
  <si>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</si>
  <si>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</si>
  <si>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</si>
  <si>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</si>
  <si>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</si>
  <si>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</si>
  <si>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</si>
  <si>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</si>
  <si>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</si>
  <si>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</si>
  <si>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</si>
  <si>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</si>
  <si>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</si>
  <si>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</si>
  <si>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</si>
  <si>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</si>
  <si>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</si>
  <si>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</si>
  <si>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</si>
  <si>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</si>
  <si>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</si>
  <si>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</si>
  <si>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</si>
  <si>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</si>
  <si>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</si>
  <si>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</si>
  <si>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</si>
  <si>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</si>
  <si>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</si>
  <si>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</si>
  <si>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</si>
  <si>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</si>
  <si>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</si>
  <si>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</si>
  <si>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</si>
  <si>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</si>
  <si>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</si>
  <si>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</si>
  <si>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</si>
  <si>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</si>
  <si>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</si>
  <si>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</si>
  <si>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</si>
  <si>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</si>
  <si>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</si>
  <si>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</si>
  <si>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</si>
  <si>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</si>
  <si>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</si>
  <si>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</si>
  <si>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</si>
  <si>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</si>
  <si>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</si>
  <si>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</si>
  <si>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</si>
  <si>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</si>
  <si>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</si>
  <si>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</si>
  <si>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</si>
  <si>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</si>
  <si>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</si>
  <si>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</si>
  <si>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</si>
  <si>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</si>
  <si>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</si>
  <si>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</si>
  <si>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</si>
  <si>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</si>
  <si>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</si>
  <si>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</si>
  <si>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</si>
  <si>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</si>
  <si>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</si>
  <si>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</si>
  <si>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</si>
  <si>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</si>
  <si>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</si>
  <si>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</si>
  <si>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</si>
  <si>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</si>
  <si>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</si>
  <si>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</si>
  <si>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</si>
  <si>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</si>
  <si>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</si>
  <si>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</si>
  <si>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</si>
  <si>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</si>
  <si>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</si>
  <si>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</si>
  <si>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</si>
  <si>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</si>
  <si>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</si>
  <si>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</si>
  <si>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</si>
  <si>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</si>
  <si>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</si>
  <si>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</si>
  <si>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</si>
  <si>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</si>
  <si>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</si>
  <si>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</si>
  <si>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</si>
  <si>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</si>
  <si>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</si>
  <si>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</si>
  <si>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</si>
  <si>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</si>
  <si>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</si>
  <si>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</si>
  <si>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</si>
  <si>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</si>
  <si>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</si>
  <si>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</si>
  <si>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</si>
  <si>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</si>
  <si>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</si>
  <si>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</si>
  <si>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</si>
  <si>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</si>
  <si>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</si>
  <si>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</si>
  <si>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</si>
  <si>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</si>
  <si>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</si>
  <si>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</si>
  <si>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</si>
  <si>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</si>
  <si>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</si>
  <si>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</si>
  <si>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</si>
  <si>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</si>
  <si>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</si>
  <si>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</si>
  <si>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</si>
  <si>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</si>
  <si>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</si>
  <si>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</si>
  <si>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</si>
  <si>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</si>
  <si>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</si>
  <si>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</si>
  <si>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</si>
  <si>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</si>
  <si>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</si>
  <si>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</si>
  <si>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</si>
  <si>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</si>
  <si>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</si>
  <si>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</si>
  <si>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</si>
  <si>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</si>
  <si>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</si>
  <si>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</si>
  <si>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</si>
  <si>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</si>
  <si>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</si>
  <si>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</si>
  <si>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</si>
  <si>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</si>
  <si>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</si>
  <si>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</si>
  <si>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</si>
  <si>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</si>
  <si>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</si>
  <si>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</si>
  <si>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</si>
  <si>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</si>
  <si>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</si>
  <si>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</si>
  <si>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</si>
  <si>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</si>
  <si>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</si>
  <si>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</si>
  <si>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</si>
  <si>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</si>
  <si>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</si>
  <si>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</si>
  <si>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</si>
  <si>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</si>
  <si>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</si>
  <si>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</si>
  <si>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</si>
  <si>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</si>
  <si>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</si>
  <si>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</si>
  <si>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</si>
  <si>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</si>
  <si>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</si>
  <si>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</si>
  <si>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</si>
  <si>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</si>
  <si>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</si>
  <si>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</si>
  <si>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</si>
  <si>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</si>
  <si>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</si>
  <si>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</si>
  <si>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</si>
  <si>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</si>
  <si>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</si>
  <si>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</si>
  <si>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</si>
  <si>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</si>
  <si>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</si>
  <si>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</si>
  <si>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</si>
  <si>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</si>
  <si>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</si>
  <si>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</si>
  <si>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</si>
  <si>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</si>
  <si>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</si>
  <si>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</si>
  <si>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</si>
  <si>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</si>
  <si>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</si>
  <si>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</si>
  <si>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</si>
  <si>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</si>
  <si>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</si>
  <si>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</si>
  <si>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</si>
  <si>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</si>
  <si>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</si>
  <si>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</si>
  <si>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</si>
  <si>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</si>
  <si>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</si>
  <si>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</si>
  <si>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</si>
  <si>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</si>
  <si>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</si>
  <si>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</si>
  <si>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</si>
  <si>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</si>
  <si>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</si>
  <si>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</si>
  <si>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</si>
  <si>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</si>
  <si>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</si>
  <si>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</si>
  <si>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</si>
  <si>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</si>
  <si>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</si>
  <si>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</si>
  <si>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</si>
  <si>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</si>
  <si>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</si>
  <si>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</si>
  <si>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</si>
  <si>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</si>
  <si>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</si>
  <si>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</si>
  <si>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</si>
  <si>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</si>
  <si>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</si>
  <si>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</si>
  <si>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</si>
  <si>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</si>
  <si>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</si>
  <si>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</si>
  <si>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</si>
  <si>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</si>
  <si>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</si>
  <si>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</si>
  <si>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</si>
  <si>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</si>
  <si>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</si>
  <si>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</si>
  <si>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</si>
  <si>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</si>
  <si>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</si>
  <si>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</si>
  <si>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</si>
  <si>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</si>
  <si>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</si>
  <si>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</si>
  <si>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</si>
  <si>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</si>
  <si>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</si>
  <si>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</si>
  <si>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</si>
  <si>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</si>
  <si>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</si>
  <si>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</si>
  <si>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</si>
  <si>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</si>
  <si>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</si>
  <si>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</si>
  <si>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</si>
  <si>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</si>
  <si>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</si>
  <si>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</si>
  <si>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</si>
  <si>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</si>
  <si>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</si>
  <si>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</si>
  <si>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</si>
  <si>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</si>
  <si>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</si>
  <si>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</si>
  <si>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</si>
  <si>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</si>
  <si>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</si>
  <si>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</si>
  <si>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</si>
  <si>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</si>
  <si>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</si>
  <si>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</si>
  <si>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</si>
  <si>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</si>
  <si>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</si>
  <si>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</si>
  <si>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</si>
  <si>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</si>
  <si>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</si>
  <si>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</si>
  <si>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</si>
  <si>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</si>
  <si>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</si>
  <si>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</si>
  <si>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</si>
  <si>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</si>
  <si>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</si>
  <si>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</si>
  <si>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</si>
  <si>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</si>
  <si>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</si>
  <si>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</si>
  <si>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</si>
  <si>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</si>
  <si>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</si>
  <si>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</si>
  <si>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</si>
  <si>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</si>
  <si>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</si>
  <si>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</si>
  <si>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</si>
  <si>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</si>
  <si>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</si>
  <si>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</si>
  <si>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</si>
  <si>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</si>
  <si>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</si>
  <si>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</si>
  <si>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</si>
  <si>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</si>
  <si>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</si>
  <si>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</si>
  <si>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</si>
  <si>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</si>
  <si>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</si>
  <si>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</si>
  <si>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</si>
  <si>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</si>
  <si>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</si>
  <si>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</si>
  <si>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</si>
  <si>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</si>
  <si>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</si>
  <si>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</si>
  <si>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</si>
  <si>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</si>
  <si>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</si>
  <si>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</si>
  <si>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</si>
  <si>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</si>
  <si>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</si>
  <si>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</si>
  <si>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</si>
  <si>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</si>
  <si>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</si>
  <si>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</si>
  <si>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</si>
  <si>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</si>
  <si>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</si>
  <si>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</si>
  <si>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</si>
  <si>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</si>
  <si>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</si>
  <si>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</si>
  <si>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</si>
  <si>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</si>
  <si>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</si>
  <si>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</si>
  <si>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</si>
  <si>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</si>
  <si>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</si>
  <si>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</si>
  <si>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</si>
  <si>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</si>
  <si>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</si>
  <si>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</si>
  <si>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</si>
  <si>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</si>
  <si>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</si>
  <si>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</si>
  <si>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</si>
  <si>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</si>
  <si>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</si>
  <si>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</si>
  <si>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</si>
  <si>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</si>
  <si>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</si>
  <si>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</si>
  <si>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</si>
  <si>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</si>
  <si>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</si>
  <si>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</si>
  <si>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</si>
  <si>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</si>
  <si>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</si>
  <si>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</si>
  <si>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</si>
  <si>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</si>
  <si>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</si>
  <si>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</si>
  <si>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</si>
  <si>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</si>
  <si>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</si>
  <si>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</si>
  <si>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</si>
  <si>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</si>
  <si>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</si>
  <si>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</si>
  <si>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</si>
  <si>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</si>
  <si>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</si>
  <si>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</si>
  <si>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</si>
  <si>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</si>
  <si>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</si>
  <si>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</si>
  <si>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</si>
  <si>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</si>
  <si>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</si>
  <si>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</si>
  <si>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</si>
  <si>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</si>
  <si>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</si>
  <si>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</si>
  <si>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</si>
  <si>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</si>
  <si>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</si>
  <si>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</si>
  <si>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</si>
  <si>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</si>
  <si>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</si>
  <si>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</si>
  <si>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</si>
  <si>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</si>
  <si>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</si>
  <si>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</si>
  <si>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</si>
  <si>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</si>
  <si>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</si>
  <si>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</si>
  <si>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</si>
  <si>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</si>
  <si>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</si>
  <si>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</si>
  <si>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</si>
  <si>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</si>
  <si>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</si>
  <si>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</si>
  <si>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</si>
  <si>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</si>
  <si>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</si>
  <si>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</si>
  <si>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</si>
  <si>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</si>
  <si>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</si>
  <si>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</si>
  <si>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</si>
  <si>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</si>
  <si>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</si>
  <si>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</si>
  <si>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</si>
  <si>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</si>
  <si>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</si>
  <si>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</si>
  <si>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</si>
  <si>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</si>
  <si>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</si>
  <si>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</si>
  <si>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</si>
  <si>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</si>
  <si>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</si>
  <si>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</si>
  <si>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</si>
  <si>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</si>
  <si>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</si>
  <si>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</si>
  <si>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</si>
  <si>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</si>
  <si>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</si>
  <si>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</si>
  <si>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</si>
  <si>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</si>
  <si>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</si>
  <si>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</si>
  <si>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</si>
  <si>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</si>
  <si>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</si>
  <si>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</si>
  <si>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</si>
  <si>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</si>
  <si>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</si>
  <si>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</si>
  <si>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</si>
  <si>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</si>
  <si>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</si>
  <si>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</si>
  <si>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</si>
  <si>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</si>
  <si>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</si>
  <si>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</si>
  <si>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</si>
  <si>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</si>
  <si>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</si>
  <si>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</si>
  <si>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</si>
  <si>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</si>
  <si>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</si>
  <si>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</si>
  <si>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</si>
  <si>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</si>
  <si>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</si>
  <si>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</si>
  <si>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</si>
  <si>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</si>
  <si>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</si>
  <si>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</si>
  <si>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</si>
  <si>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</si>
  <si>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</si>
  <si>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</si>
  <si>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</si>
  <si>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</si>
  <si>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</si>
  <si>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</si>
  <si>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</si>
  <si>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</si>
  <si>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</si>
  <si>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</si>
  <si>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</si>
  <si>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</si>
  <si>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</si>
  <si>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</si>
  <si>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</si>
  <si>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</si>
  <si>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</si>
  <si>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</si>
  <si>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</si>
  <si>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</si>
  <si>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</si>
  <si>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</si>
  <si>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</si>
  <si>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</si>
  <si>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</si>
  <si>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</si>
  <si>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</si>
  <si>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</si>
  <si>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</si>
  <si>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</si>
  <si>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</si>
  <si>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</si>
  <si>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</si>
  <si>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</si>
  <si>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</si>
  <si>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</si>
  <si>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</si>
  <si>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</si>
  <si>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</si>
  <si>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</si>
  <si>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</si>
  <si>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</si>
  <si>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</si>
  <si>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</si>
  <si>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</si>
  <si>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</si>
  <si>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</si>
  <si>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</si>
  <si>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</si>
  <si>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</si>
  <si>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</si>
  <si>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</si>
  <si>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</si>
  <si>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</si>
  <si>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</si>
  <si>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</si>
  <si>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</si>
  <si>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</si>
  <si>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</si>
  <si>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</si>
  <si>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</si>
  <si>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</si>
  <si>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</si>
  <si>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</si>
  <si>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</si>
  <si>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</si>
  <si>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</si>
  <si>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</si>
  <si>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</si>
  <si>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</si>
  <si>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</si>
  <si>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</si>
  <si>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</si>
  <si>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</si>
  <si>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</si>
  <si>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</si>
  <si>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</si>
  <si>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</si>
  <si>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</si>
  <si>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</si>
  <si>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</si>
  <si>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</si>
  <si>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</si>
  <si>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</si>
  <si>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</si>
  <si>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</si>
  <si>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</si>
  <si>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</si>
  <si>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</si>
  <si>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</si>
  <si>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</si>
  <si>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</si>
  <si>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</si>
  <si>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</si>
  <si>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</si>
  <si>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</si>
  <si>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</si>
  <si>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</si>
  <si>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</si>
  <si>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</si>
  <si>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</si>
  <si>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</si>
  <si>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</si>
  <si>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</si>
  <si>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</si>
  <si>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</si>
  <si>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</si>
  <si>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</si>
  <si>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</si>
  <si>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</si>
  <si>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</si>
  <si>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</si>
  <si>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</si>
  <si>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</si>
  <si>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</si>
  <si>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</si>
  <si>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</si>
  <si>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</si>
  <si>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</si>
  <si>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</si>
  <si>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</si>
  <si>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</si>
  <si>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</si>
  <si>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</si>
  <si>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</si>
  <si>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</si>
  <si>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</si>
  <si>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</si>
  <si>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</si>
  <si>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</si>
  <si>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</si>
  <si>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</si>
  <si>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</si>
  <si>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</si>
  <si>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</si>
  <si>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</si>
  <si>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</si>
  <si>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</si>
  <si>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</si>
  <si>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</si>
  <si>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</si>
  <si>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</si>
  <si>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</si>
  <si>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</si>
  <si>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</si>
  <si>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</si>
  <si>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</si>
  <si>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</si>
  <si>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</si>
  <si>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</si>
  <si>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</si>
  <si>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</si>
  <si>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</si>
  <si>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</si>
  <si>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</si>
  <si>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</si>
  <si>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</si>
  <si>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</si>
  <si>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</si>
  <si>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</si>
  <si>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</si>
  <si>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</si>
  <si>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</si>
  <si>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</si>
  <si>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</si>
  <si>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</si>
  <si>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</si>
  <si>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</si>
  <si>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</si>
  <si>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</si>
  <si>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</si>
  <si>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</si>
  <si>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</si>
  <si>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</si>
  <si>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</si>
  <si>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</si>
  <si>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</si>
  <si>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</si>
  <si>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</si>
  <si>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</si>
  <si>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</si>
  <si>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</si>
  <si>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</si>
  <si>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</si>
  <si>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</si>
  <si>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</si>
  <si>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</si>
  <si>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</si>
  <si>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</si>
  <si>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</si>
  <si>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</si>
  <si>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</si>
  <si>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</si>
  <si>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</si>
  <si>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</si>
  <si>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</si>
  <si>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</si>
  <si>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</si>
  <si>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</si>
  <si>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</si>
  <si>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</si>
  <si>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</si>
  <si>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</si>
  <si>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</si>
  <si>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</si>
  <si>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</si>
  <si>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</si>
  <si>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</si>
  <si>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</si>
  <si>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</si>
  <si>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</si>
  <si>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</si>
  <si>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</si>
  <si>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</si>
  <si>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</si>
  <si>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</si>
  <si>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</si>
  <si>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</si>
  <si>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</si>
  <si>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</si>
  <si>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</si>
  <si>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</si>
  <si>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</si>
  <si>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</si>
  <si>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</si>
  <si>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</si>
  <si>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</si>
  <si>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</si>
  <si>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</si>
  <si>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</si>
  <si>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</si>
  <si>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</si>
  <si>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</si>
  <si>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</si>
  <si>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</si>
  <si>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</si>
  <si>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</si>
  <si>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</si>
  <si>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</si>
  <si>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</si>
  <si>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</si>
  <si>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</si>
  <si>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</si>
  <si>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</si>
  <si>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</si>
  <si>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</si>
  <si>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</si>
  <si>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</si>
  <si>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</si>
  <si>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</si>
  <si>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</si>
  <si>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</si>
  <si>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</si>
  <si>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</si>
  <si>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</si>
  <si>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</si>
  <si>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</si>
  <si>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</si>
  <si>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</si>
  <si>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</si>
  <si>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</si>
  <si>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</si>
  <si>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</si>
  <si>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</si>
  <si>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</si>
  <si>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</si>
  <si>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</si>
  <si>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</si>
  <si>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</si>
  <si>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</si>
  <si>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</si>
  <si>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</si>
  <si>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</si>
  <si>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</si>
  <si>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</si>
  <si>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</si>
  <si>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</si>
  <si>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</si>
  <si>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</si>
  <si>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</si>
  <si>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</si>
  <si>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</si>
  <si>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</si>
  <si>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</si>
  <si>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</si>
  <si>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</si>
  <si>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</si>
  <si>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</si>
  <si>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</si>
  <si>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</si>
  <si>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</si>
  <si>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</si>
  <si>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</si>
  <si>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</si>
  <si>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</si>
  <si>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</si>
  <si>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</si>
  <si>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</si>
  <si>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</si>
  <si>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</si>
  <si>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</si>
  <si>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</si>
  <si>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</si>
  <si>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</si>
  <si>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</si>
  <si>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</si>
  <si>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</si>
  <si>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</si>
  <si>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</si>
  <si>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</si>
  <si>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</si>
  <si>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</si>
  <si>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</si>
  <si>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</si>
  <si>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</si>
  <si>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</si>
  <si>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</si>
  <si>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</si>
  <si>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</si>
  <si>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</si>
  <si>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</si>
  <si>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</si>
  <si>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</si>
  <si>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</si>
  <si>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</si>
  <si>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</si>
  <si>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</si>
  <si>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</si>
  <si>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</si>
  <si>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</si>
  <si>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</si>
  <si>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</si>
  <si>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</si>
  <si>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</si>
  <si>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</si>
  <si>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</si>
  <si>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</si>
  <si>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</si>
  <si>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</si>
  <si>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</si>
  <si>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</si>
  <si>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</si>
  <si>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</si>
  <si>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</si>
  <si>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</si>
  <si>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</si>
  <si>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</si>
  <si>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</si>
  <si>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</si>
  <si>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</si>
  <si>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</si>
  <si>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</si>
  <si>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</si>
  <si>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</si>
  <si>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</si>
  <si>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</si>
  <si>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</si>
  <si>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</si>
  <si>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</si>
  <si>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</si>
  <si>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</si>
  <si>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</si>
  <si>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</si>
  <si>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</si>
  <si>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</si>
  <si>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</si>
  <si>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</si>
  <si>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</si>
  <si>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</si>
  <si>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</si>
  <si>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</si>
  <si>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</si>
  <si>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</si>
  <si>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</si>
  <si>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</si>
  <si>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</si>
  <si>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</si>
  <si>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</si>
  <si>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</si>
  <si>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</si>
  <si>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</si>
  <si>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</si>
  <si>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</si>
  <si>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</si>
  <si>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</si>
  <si>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</si>
  <si>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</si>
  <si>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</si>
  <si>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</si>
  <si>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</si>
  <si>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</si>
  <si>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</si>
  <si>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</si>
  <si>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</si>
  <si>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</si>
  <si>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</si>
  <si>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</si>
  <si>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</si>
  <si>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</si>
  <si>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</si>
  <si>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</si>
  <si>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</si>
  <si>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</si>
  <si>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</si>
  <si>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</si>
  <si>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</si>
  <si>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</si>
  <si>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</si>
  <si>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</si>
  <si>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</si>
  <si>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</si>
  <si>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</si>
  <si>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</si>
  <si>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</si>
  <si>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</si>
  <si>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</si>
  <si>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</si>
  <si>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</si>
  <si>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</si>
  <si>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</si>
  <si>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</si>
  <si>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</si>
  <si>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</si>
  <si>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</si>
  <si>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</si>
  <si>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</si>
  <si>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</si>
  <si>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</si>
  <si>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</si>
  <si>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</si>
  <si>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</si>
  <si>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</si>
  <si>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</si>
  <si>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</si>
  <si>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</si>
  <si>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</si>
  <si>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</si>
  <si>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</si>
  <si>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</si>
  <si>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</si>
  <si>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</si>
  <si>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</si>
  <si>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</si>
  <si>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</si>
  <si>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</si>
  <si>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</si>
  <si>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</si>
  <si>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</si>
  <si>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</si>
  <si>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</si>
  <si>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</si>
  <si>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</si>
  <si>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</si>
  <si>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</si>
  <si>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</si>
  <si>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</si>
  <si>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</si>
  <si>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</si>
  <si>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</si>
  <si>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</si>
  <si>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</si>
  <si>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</si>
  <si>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</si>
  <si>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</si>
  <si>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</si>
  <si>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</si>
  <si>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</si>
  <si>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</si>
  <si>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</si>
  <si>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</si>
  <si>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</si>
  <si>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</si>
  <si>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</si>
  <si>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</si>
  <si>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</si>
  <si>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</si>
  <si>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</si>
  <si>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</si>
  <si>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</si>
  <si>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</si>
  <si>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</si>
  <si>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</si>
  <si>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</si>
  <si>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</si>
  <si>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</si>
  <si>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</si>
  <si>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</si>
  <si>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</si>
  <si>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</si>
  <si>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</si>
  <si>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</si>
  <si>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</si>
  <si>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</si>
  <si>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</si>
  <si>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</si>
  <si>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</si>
  <si>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</si>
  <si>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</si>
  <si>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</si>
  <si>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</si>
  <si>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</si>
  <si>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</si>
  <si>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</si>
  <si>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</si>
  <si>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</si>
  <si>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</si>
  <si>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</si>
  <si>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</si>
  <si>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</si>
  <si>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</si>
  <si>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</si>
  <si>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</si>
  <si>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</si>
  <si>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</si>
  <si>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</si>
  <si>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</si>
  <si>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</si>
  <si>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</si>
  <si>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</si>
  <si>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</si>
  <si>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</si>
  <si>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</si>
  <si>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</si>
  <si>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</si>
  <si>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</si>
  <si>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</si>
  <si>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</si>
  <si>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</si>
  <si>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</si>
  <si>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</si>
  <si>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</si>
  <si>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</si>
  <si>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</si>
  <si>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</si>
  <si>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</si>
  <si>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</si>
  <si>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</si>
  <si>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</si>
  <si>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</si>
  <si>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</si>
  <si>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</si>
  <si>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</si>
  <si>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</si>
  <si>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</si>
  <si>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</si>
  <si>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</si>
  <si>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</si>
  <si>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</si>
  <si>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</si>
  <si>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</si>
  <si>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</si>
  <si>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</si>
  <si>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</si>
  <si>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</si>
  <si>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</si>
  <si>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</si>
  <si>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</si>
  <si>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</si>
  <si>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</si>
  <si>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</si>
  <si>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</si>
  <si>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</si>
  <si>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</si>
  <si>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</si>
  <si>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</si>
  <si>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</si>
  <si>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</si>
  <si>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</si>
  <si>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</si>
  <si>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</si>
  <si>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</si>
  <si>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</si>
  <si>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</si>
  <si>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</si>
  <si>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</si>
  <si>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</si>
  <si>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</si>
  <si>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</si>
  <si>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</si>
  <si>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</si>
  <si>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</si>
  <si>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</si>
  <si>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</si>
  <si>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</si>
  <si>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</si>
  <si>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</si>
  <si>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</si>
  <si>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</si>
  <si>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</si>
  <si>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</si>
  <si>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</si>
  <si>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</si>
  <si>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</si>
  <si>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</si>
  <si>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</si>
  <si>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</si>
  <si>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</si>
  <si>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</si>
  <si>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</si>
  <si>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</si>
  <si>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</si>
  <si>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</si>
  <si>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</si>
  <si>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</si>
  <si>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</si>
  <si>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</si>
  <si>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</si>
  <si>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</si>
  <si>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</si>
  <si>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</si>
  <si>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</si>
  <si>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</si>
  <si>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</si>
  <si>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</si>
  <si>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</si>
  <si>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</si>
  <si>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</si>
  <si>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</si>
  <si>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</si>
  <si>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</si>
  <si>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</si>
  <si>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</si>
  <si>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</si>
  <si>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</si>
  <si>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</si>
  <si>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</si>
  <si>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</si>
  <si>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</si>
  <si>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</si>
  <si>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</si>
  <si>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</si>
  <si>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</si>
  <si>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</si>
  <si>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</si>
  <si>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</si>
  <si>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</si>
  <si>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</si>
  <si>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</si>
  <si>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</si>
  <si>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</si>
  <si>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</si>
  <si>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</si>
  <si>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</si>
  <si>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</si>
  <si>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</si>
  <si>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</si>
  <si>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</si>
  <si>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</si>
  <si>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</si>
  <si>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</si>
  <si>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</si>
  <si>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</si>
  <si>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</si>
  <si>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</si>
  <si>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</si>
  <si>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</si>
  <si>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</si>
  <si>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</si>
  <si>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</si>
  <si>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</si>
  <si>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</si>
  <si>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</si>
  <si>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</si>
  <si>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</si>
  <si>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</si>
  <si>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</si>
  <si>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</si>
  <si>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</si>
  <si>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</si>
  <si>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</si>
  <si>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</si>
  <si>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</si>
  <si>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</si>
  <si>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</si>
  <si>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</si>
  <si>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</si>
  <si>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</si>
  <si>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</si>
  <si>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</si>
  <si>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</si>
  <si>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</si>
  <si>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</si>
  <si>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</si>
  <si>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</si>
  <si>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</si>
  <si>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</si>
  <si>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</si>
  <si>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</si>
  <si>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</si>
  <si>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</si>
  <si>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</si>
  <si>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</si>
  <si>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</si>
  <si>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</si>
  <si>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</si>
  <si>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</si>
  <si>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</si>
  <si>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</si>
  <si>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</si>
  <si>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</si>
  <si>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</si>
  <si>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</si>
  <si>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</si>
  <si>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</si>
  <si>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</si>
  <si>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</si>
  <si>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</si>
  <si>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</si>
  <si>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</si>
  <si>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</si>
  <si>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</si>
  <si>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</si>
  <si>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</si>
  <si>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</si>
  <si>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</si>
  <si>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</si>
  <si>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</si>
  <si>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</si>
  <si>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</si>
  <si>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</si>
  <si>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</si>
  <si>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</si>
  <si>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</si>
  <si>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</si>
  <si>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</si>
  <si>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</si>
  <si>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</si>
  <si>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</si>
  <si>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</si>
  <si>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</si>
  <si>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</si>
  <si>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</si>
  <si>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</si>
  <si>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</si>
  <si>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</si>
  <si>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</si>
  <si>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</si>
  <si>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</si>
  <si>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</si>
  <si>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</si>
  <si>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</si>
  <si>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</si>
  <si>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</si>
  <si>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</si>
  <si>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</si>
  <si>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</si>
  <si>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</si>
  <si>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</si>
  <si>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</si>
  <si>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</si>
  <si>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</si>
  <si>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</si>
  <si>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</si>
  <si>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</si>
  <si>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</si>
  <si>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</si>
  <si>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</si>
  <si>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</si>
  <si>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</si>
  <si>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</si>
  <si>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</si>
  <si>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</si>
  <si>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</si>
  <si>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</si>
  <si>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</si>
  <si>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</si>
  <si>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</si>
  <si>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</si>
  <si>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</si>
  <si>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</si>
  <si>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</si>
  <si>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</si>
  <si>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</si>
  <si>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</si>
  <si>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</si>
  <si>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</si>
  <si>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</si>
  <si>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</si>
  <si>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</si>
  <si>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</si>
  <si>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</si>
  <si>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</si>
  <si>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</si>
  <si>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</si>
  <si>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</si>
  <si>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</si>
  <si>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</si>
  <si>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</si>
  <si>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</si>
  <si>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</si>
  <si>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</si>
  <si>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</si>
  <si>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</si>
  <si>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</si>
  <si>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</si>
  <si>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</si>
  <si>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</si>
  <si>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</si>
  <si>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</si>
  <si>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</si>
  <si>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</si>
  <si>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</si>
  <si>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</si>
  <si>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</si>
  <si>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</si>
  <si>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</si>
  <si>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</si>
  <si>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</si>
  <si>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</si>
  <si>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</si>
  <si>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</si>
  <si>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</si>
  <si>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</si>
  <si>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</si>
  <si>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</si>
  <si>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</si>
  <si>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</si>
  <si>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</si>
  <si>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</si>
  <si>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</si>
  <si>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</si>
  <si>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</si>
  <si>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</si>
  <si>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</si>
  <si>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</si>
  <si>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</si>
  <si>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</si>
  <si>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</si>
  <si>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</si>
  <si>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</si>
  <si>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</si>
  <si>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</si>
  <si>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</si>
  <si>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</si>
  <si>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</si>
  <si>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</si>
  <si>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</si>
  <si>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</si>
  <si>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</si>
  <si>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</si>
  <si>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</si>
  <si>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</si>
  <si>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</si>
  <si>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</si>
  <si>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</si>
  <si>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</si>
  <si>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</si>
  <si>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</si>
  <si>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</si>
  <si>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</si>
  <si>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</si>
  <si>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</si>
  <si>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</si>
  <si>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</si>
  <si>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</si>
  <si>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</si>
  <si>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</si>
  <si>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</si>
  <si>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</si>
  <si>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</si>
  <si>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</si>
  <si>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</si>
  <si>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</si>
  <si>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</si>
  <si>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</si>
  <si>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</si>
  <si>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</si>
  <si>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</si>
  <si>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</si>
  <si>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</si>
  <si>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</si>
  <si>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</si>
  <si>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</si>
  <si>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</si>
  <si>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</si>
  <si>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</si>
  <si>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</si>
  <si>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</si>
  <si>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</si>
  <si>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</si>
  <si>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</si>
  <si>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</si>
  <si>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</si>
  <si>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</si>
  <si>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</si>
  <si>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</si>
  <si>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</si>
  <si>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</si>
  <si>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</si>
  <si>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</si>
  <si>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</si>
  <si>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</si>
  <si>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</si>
  <si>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</si>
  <si>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</si>
  <si>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</si>
  <si>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</si>
  <si>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</si>
  <si>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</si>
  <si>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</si>
  <si>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</si>
  <si>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</si>
  <si>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</si>
  <si>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</si>
  <si>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</si>
  <si>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</si>
  <si>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</si>
  <si>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</si>
  <si>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</si>
  <si>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</si>
  <si>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</si>
  <si>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</si>
  <si>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</si>
  <si>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</si>
  <si>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</si>
  <si>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</si>
  <si>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</si>
  <si>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</si>
  <si>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</si>
  <si>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</si>
  <si>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</si>
  <si>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</si>
  <si>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</si>
  <si>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</si>
  <si>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</si>
  <si>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</si>
  <si>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</si>
  <si>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</si>
  <si>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</si>
  <si>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</si>
  <si>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</si>
  <si>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</si>
  <si>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</si>
  <si>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</si>
  <si>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</si>
  <si>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</si>
  <si>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</si>
  <si>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</si>
  <si>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</si>
  <si>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</si>
  <si>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</si>
  <si>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</si>
  <si>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</si>
  <si>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</si>
  <si>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</si>
  <si>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</si>
  <si>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</si>
  <si>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</si>
  <si>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</si>
  <si>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</si>
  <si>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</si>
  <si>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</si>
  <si>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</si>
  <si>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</si>
  <si>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</si>
  <si>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</si>
  <si>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</si>
  <si>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</si>
  <si>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</si>
  <si>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</si>
  <si>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</si>
  <si>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</si>
  <si>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</si>
  <si>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</si>
  <si>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</si>
  <si>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</si>
  <si>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</si>
  <si>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</si>
  <si>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</si>
  <si>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</si>
  <si>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</si>
  <si>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</si>
  <si>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</si>
  <si>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</si>
  <si>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</si>
  <si>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</si>
  <si>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</si>
  <si>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</si>
  <si>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</si>
  <si>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</si>
  <si>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</si>
  <si>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</si>
  <si>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</si>
  <si>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</si>
  <si>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</si>
  <si>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</si>
  <si>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</si>
  <si>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</si>
  <si>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</si>
  <si>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</si>
  <si>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</si>
  <si>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</si>
  <si>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</si>
  <si>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</si>
  <si>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</si>
  <si>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</si>
  <si>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</si>
  <si>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</si>
  <si>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</si>
  <si>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</si>
  <si>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</si>
  <si>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</si>
  <si>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</si>
  <si>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</si>
  <si>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</si>
  <si>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</si>
  <si>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</si>
  <si>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</si>
  <si>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</si>
  <si>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</si>
  <si>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</si>
  <si>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</si>
  <si>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</si>
  <si>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</si>
  <si>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</si>
  <si>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</si>
  <si>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</si>
  <si>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</si>
  <si>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</si>
  <si>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</si>
  <si>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</si>
  <si>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</si>
  <si>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</si>
  <si>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</si>
  <si>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</si>
  <si>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</si>
  <si>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</si>
  <si>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</si>
  <si>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</si>
  <si>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</si>
  <si>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</si>
  <si>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</si>
  <si>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</si>
  <si>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</si>
  <si>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</si>
  <si>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</si>
  <si>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</si>
  <si>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</si>
  <si>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</si>
  <si>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</si>
  <si>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</si>
  <si>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</si>
  <si>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</si>
  <si>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</si>
  <si>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</si>
  <si>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</si>
  <si>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</si>
  <si>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</si>
  <si>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</si>
  <si>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</si>
  <si>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</si>
  <si>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</si>
  <si>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</si>
  <si>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</si>
  <si>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</si>
  <si>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</si>
  <si>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</si>
  <si>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</si>
  <si>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</si>
  <si>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</si>
  <si>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</si>
  <si>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</si>
  <si>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</si>
  <si>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</si>
  <si>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</si>
  <si>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</si>
  <si>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</si>
  <si>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</si>
  <si>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</si>
  <si>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</si>
  <si>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</si>
  <si>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</si>
  <si>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</si>
  <si>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</si>
  <si>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</si>
  <si>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</si>
  <si>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</si>
  <si>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</si>
  <si>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</si>
  <si>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</si>
  <si>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</si>
  <si>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</si>
  <si>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</si>
  <si>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</si>
  <si>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</si>
  <si>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</si>
  <si>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</si>
  <si>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</si>
  <si>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</si>
  <si>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</si>
  <si>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</si>
  <si>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</si>
  <si>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</si>
  <si>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</si>
  <si>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</si>
  <si>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</si>
  <si>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</si>
  <si>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</si>
  <si>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</si>
  <si>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</si>
  <si>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</si>
  <si>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</si>
  <si>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</si>
  <si>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</si>
  <si>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</si>
  <si>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</si>
  <si>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</si>
  <si>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</si>
  <si>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</si>
  <si>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</si>
  <si>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</si>
  <si>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</si>
  <si>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</si>
  <si>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</si>
  <si>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</si>
  <si>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</si>
  <si>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</si>
  <si>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</si>
  <si>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</si>
  <si>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</si>
  <si>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</si>
  <si>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</si>
  <si>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</si>
  <si>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</si>
  <si>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</si>
  <si>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</si>
  <si>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</si>
  <si>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</si>
  <si>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</si>
  <si>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</si>
  <si>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</si>
  <si>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</si>
  <si>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</si>
  <si>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</si>
  <si>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</si>
  <si>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</si>
  <si>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</si>
  <si>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</si>
  <si>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</si>
  <si>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</si>
  <si>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</si>
  <si>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</si>
  <si>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</si>
  <si>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</si>
  <si>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</si>
  <si>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</si>
  <si>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</si>
  <si>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</si>
  <si>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</si>
  <si>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</si>
  <si>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</si>
  <si>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</si>
  <si>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</si>
  <si>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</si>
  <si>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</si>
  <si>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</si>
  <si>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</si>
  <si>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</si>
  <si>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</si>
  <si>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</si>
  <si>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</si>
  <si>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</si>
  <si>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</si>
  <si>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</si>
  <si>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</si>
  <si>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</si>
  <si>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</si>
  <si>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</si>
  <si>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</si>
  <si>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</si>
  <si>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</si>
  <si>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</si>
  <si>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</si>
  <si>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</si>
  <si>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</si>
  <si>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</si>
  <si>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</si>
  <si>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</si>
  <si>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</si>
  <si>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</si>
  <si>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</si>
  <si>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</si>
  <si>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</si>
  <si>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</si>
  <si>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</si>
  <si>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</si>
  <si>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</si>
  <si>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</si>
  <si>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</si>
  <si>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</si>
  <si>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</si>
  <si>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</si>
  <si>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</si>
  <si>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</si>
  <si>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</si>
  <si>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</si>
  <si>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</si>
  <si>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</si>
  <si>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</si>
  <si>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</si>
  <si>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</si>
  <si>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</si>
  <si>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</si>
  <si>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</si>
  <si>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</si>
  <si>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</si>
  <si>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</si>
  <si>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</si>
  <si>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</si>
  <si>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</si>
  <si>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</si>
  <si>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</si>
  <si>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</si>
  <si>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</si>
  <si>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</si>
  <si>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</si>
  <si>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</si>
  <si>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</si>
  <si>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</si>
  <si>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</si>
  <si>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</si>
  <si>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</si>
  <si>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</si>
  <si>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</si>
  <si>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</si>
  <si>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</si>
  <si>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</si>
  <si>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</si>
  <si>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</si>
  <si>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</si>
  <si>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</si>
  <si>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</si>
  <si>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</si>
  <si>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</si>
  <si>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</si>
  <si>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</si>
  <si>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</si>
  <si>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</si>
  <si>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</si>
  <si>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</si>
  <si>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</si>
  <si>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</si>
  <si>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</si>
  <si>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</si>
  <si>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</si>
  <si>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</si>
  <si>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</si>
  <si>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</si>
  <si>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</si>
  <si>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</si>
  <si>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</si>
  <si>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</si>
  <si>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</si>
  <si>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</si>
  <si>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</si>
  <si>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</si>
  <si>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</si>
  <si>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</si>
  <si>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</si>
  <si>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</si>
  <si>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</si>
  <si>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</si>
  <si>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</si>
  <si>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</si>
  <si>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</si>
  <si>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</si>
  <si>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</si>
  <si>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</si>
  <si>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</si>
  <si>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</si>
  <si>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</si>
  <si>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</si>
  <si>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</si>
  <si>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</si>
  <si>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</si>
  <si>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</si>
  <si>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</si>
  <si>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</si>
  <si>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</si>
  <si>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</si>
  <si>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</si>
  <si>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</si>
  <si>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</si>
  <si>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</si>
  <si>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</si>
  <si>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</si>
  <si>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</si>
  <si>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</si>
  <si>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</si>
  <si>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</si>
  <si>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</si>
  <si>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</si>
  <si>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</si>
  <si>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</si>
  <si>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</si>
  <si>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</si>
  <si>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</si>
  <si>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</si>
  <si>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</si>
  <si>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</si>
  <si>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</si>
  <si>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</si>
  <si>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</si>
  <si>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</si>
  <si>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</si>
  <si>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</si>
  <si>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</si>
  <si>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</si>
  <si>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</si>
  <si>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</si>
  <si>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</si>
  <si>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</si>
  <si>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</si>
  <si>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</si>
  <si>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</si>
  <si>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</si>
  <si>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</si>
  <si>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</si>
  <si>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</si>
  <si>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</si>
  <si>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</si>
  <si>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</si>
  <si>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</si>
  <si>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</si>
  <si>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</si>
  <si>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</si>
  <si>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</si>
  <si>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</si>
  <si>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</si>
  <si>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</si>
  <si>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</si>
  <si>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</si>
  <si>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</si>
  <si>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</si>
  <si>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</si>
  <si>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</si>
  <si>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</si>
  <si>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</si>
  <si>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</si>
  <si>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</si>
  <si>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</si>
  <si>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</si>
  <si>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</si>
  <si>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</si>
  <si>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</si>
  <si>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</si>
  <si>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</si>
  <si>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</si>
  <si>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</si>
  <si>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</si>
  <si>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</si>
  <si>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</si>
  <si>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</si>
  <si>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</si>
  <si>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</si>
  <si>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</si>
  <si>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</si>
  <si>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</si>
  <si>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</si>
  <si>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</si>
  <si>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</si>
  <si>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</si>
  <si>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</si>
  <si>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</si>
  <si>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</si>
  <si>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</si>
  <si>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</si>
  <si>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</si>
  <si>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</si>
  <si>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</si>
  <si>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</si>
  <si>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</si>
  <si>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</si>
  <si>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</si>
  <si>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</si>
  <si>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</si>
  <si>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</si>
  <si>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</si>
  <si>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</si>
  <si>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</si>
  <si>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</si>
  <si>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</si>
  <si>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</si>
  <si>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</si>
  <si>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</si>
  <si>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</si>
  <si>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</si>
  <si>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</si>
  <si>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</si>
  <si>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</si>
  <si>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</si>
  <si>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</si>
  <si>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</si>
  <si>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</si>
  <si>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</si>
  <si>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</si>
  <si>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</si>
  <si>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</si>
  <si>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</si>
  <si>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</si>
  <si>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</si>
  <si>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</si>
  <si>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</si>
  <si>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</si>
  <si>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</si>
  <si>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</si>
  <si>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</si>
  <si>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</si>
  <si>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</si>
  <si>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</si>
  <si>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</si>
  <si>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</si>
  <si>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</si>
  <si>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</si>
  <si>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</si>
  <si>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</si>
  <si>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</si>
  <si>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</si>
  <si>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</si>
  <si>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</si>
  <si>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</si>
  <si>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</si>
  <si>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</si>
  <si>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</si>
  <si>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</si>
  <si>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</si>
  <si>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</si>
  <si>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</si>
  <si>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</si>
  <si>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</si>
  <si>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</si>
  <si>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</si>
  <si>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</si>
  <si>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</si>
  <si>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</si>
  <si>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</si>
  <si>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</si>
  <si>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</si>
  <si>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</si>
  <si>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</si>
  <si>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</si>
  <si>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</si>
  <si>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</si>
  <si>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</si>
  <si>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</si>
  <si>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</si>
  <si>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</si>
  <si>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</si>
  <si>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</si>
  <si>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</si>
  <si>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</si>
  <si>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</si>
  <si>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</si>
  <si>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</si>
  <si>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</si>
  <si>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</si>
  <si>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</si>
  <si>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</si>
  <si>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</si>
  <si>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</si>
  <si>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</si>
  <si>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</si>
  <si>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</si>
  <si>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</si>
  <si>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</si>
  <si>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</si>
  <si>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</si>
  <si>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</si>
  <si>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</si>
  <si>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</si>
  <si>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</si>
  <si>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</si>
  <si>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</si>
  <si>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</si>
  <si>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</si>
  <si>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</si>
  <si>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</si>
  <si>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</si>
  <si>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</si>
  <si>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</si>
  <si>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</si>
  <si>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</si>
  <si>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</si>
  <si>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</si>
  <si>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</si>
  <si>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</si>
  <si>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</si>
  <si>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</si>
  <si>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</si>
  <si>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</si>
  <si>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</si>
  <si>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</si>
  <si>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</si>
  <si>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</si>
  <si>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</si>
  <si>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</si>
  <si>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</si>
  <si>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</si>
  <si>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</si>
  <si>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</si>
  <si>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</si>
  <si>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</si>
  <si>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</si>
  <si>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</si>
  <si>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</si>
  <si>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</si>
  <si>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</si>
  <si>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</si>
  <si>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</si>
  <si>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</si>
  <si>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</si>
  <si>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</si>
  <si>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</si>
  <si>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</si>
  <si>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</si>
  <si>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</si>
  <si>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</si>
  <si>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</si>
  <si>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</si>
  <si>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</si>
  <si>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</si>
  <si>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</si>
  <si>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</si>
  <si>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</si>
  <si>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</si>
  <si>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</si>
  <si>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</si>
  <si>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</si>
  <si>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</si>
  <si>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</si>
  <si>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</si>
  <si>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</si>
  <si>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</si>
  <si>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</si>
  <si>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</si>
  <si>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</si>
  <si>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</si>
  <si>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</si>
  <si>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</si>
  <si>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</si>
  <si>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</si>
  <si>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</si>
  <si>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</si>
  <si>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</si>
  <si>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</si>
  <si>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</si>
  <si>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</si>
  <si>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</si>
  <si>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</si>
  <si>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</si>
  <si>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</si>
  <si>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</si>
  <si>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</si>
  <si>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</si>
  <si>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</si>
  <si>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</si>
  <si>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</si>
  <si>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</si>
  <si>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</si>
  <si>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</si>
  <si>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</si>
  <si>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</si>
  <si>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</si>
  <si>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</si>
  <si>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</si>
  <si>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</si>
  <si>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</si>
  <si>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</si>
  <si>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</si>
  <si>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</si>
  <si>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</si>
  <si>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</si>
  <si>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</si>
  <si>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</si>
  <si>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</si>
  <si>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</si>
  <si>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</si>
  <si>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</si>
  <si>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</si>
  <si>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</si>
  <si>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</si>
  <si>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</si>
  <si>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</si>
  <si>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</si>
  <si>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</si>
  <si>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</si>
  <si>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</si>
  <si>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</si>
  <si>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</si>
  <si>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</si>
  <si>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</si>
  <si>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</si>
  <si>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</si>
  <si>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</si>
  <si>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</si>
  <si>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</si>
  <si>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</si>
  <si>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</si>
  <si>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</si>
  <si>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</si>
  <si>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</si>
  <si>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</si>
  <si>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</si>
  <si>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</si>
  <si>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</si>
  <si>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</si>
  <si>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</si>
  <si>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</si>
  <si>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</si>
  <si>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</si>
  <si>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</si>
  <si>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</si>
  <si>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</si>
  <si>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</si>
  <si>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</si>
  <si>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</si>
  <si>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</si>
  <si>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</si>
  <si>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</si>
  <si>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</si>
  <si>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</si>
  <si>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</si>
  <si>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</si>
  <si>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</si>
  <si>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</si>
  <si>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</si>
  <si>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</si>
  <si>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</si>
  <si>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</si>
  <si>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</si>
  <si>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</si>
  <si>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</si>
  <si>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</si>
  <si>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</si>
  <si>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</si>
  <si>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</si>
  <si>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</si>
  <si>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</si>
  <si>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</si>
  <si>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</si>
  <si>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</si>
  <si>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</si>
  <si>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</si>
  <si>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</si>
  <si>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</si>
  <si>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</si>
  <si>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</si>
  <si>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</si>
  <si>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</si>
  <si>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</si>
  <si>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</si>
  <si>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</si>
  <si>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</si>
  <si>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</si>
  <si>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</si>
  <si>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</si>
  <si>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</si>
  <si>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</si>
  <si>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</si>
  <si>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</si>
  <si>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</si>
  <si>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</si>
  <si>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</si>
  <si>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</si>
  <si>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</si>
  <si>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</si>
  <si>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</si>
  <si>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</si>
  <si>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</si>
  <si>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</si>
  <si>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</si>
  <si>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</si>
  <si>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</si>
  <si>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</si>
  <si>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</si>
  <si>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</si>
  <si>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</si>
  <si>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</si>
  <si>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</si>
  <si>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</si>
  <si>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</si>
  <si>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</si>
  <si>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</si>
  <si>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</si>
  <si>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</si>
  <si>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</si>
  <si>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</si>
  <si>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</si>
  <si>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</si>
  <si>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</si>
  <si>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</si>
  <si>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</si>
  <si>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</si>
  <si>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</si>
  <si>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</si>
  <si>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</si>
  <si>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</si>
  <si>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</si>
  <si>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</si>
  <si>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</si>
  <si>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</si>
  <si>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</si>
  <si>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</si>
  <si>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</si>
  <si>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</si>
  <si>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</si>
  <si>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</si>
  <si>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</si>
  <si>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</si>
  <si>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</si>
  <si>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</si>
  <si>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</si>
  <si>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</si>
  <si>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</si>
  <si>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</si>
  <si>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</si>
  <si>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</si>
  <si>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</si>
  <si>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</si>
  <si>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</si>
  <si>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</si>
  <si>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</si>
  <si>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</si>
  <si>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</si>
  <si>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</si>
  <si>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</si>
  <si>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</si>
  <si>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</si>
  <si>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</si>
  <si>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</si>
  <si>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</si>
  <si>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</si>
  <si>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</si>
  <si>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</si>
  <si>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</si>
  <si>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</si>
  <si>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</si>
  <si>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</si>
  <si>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</si>
  <si>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</si>
  <si>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</si>
  <si>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</si>
  <si>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</si>
  <si>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</si>
  <si>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</si>
  <si>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</si>
  <si>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</si>
  <si>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</si>
  <si>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</si>
  <si>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</si>
  <si>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</si>
  <si>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</si>
  <si>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</si>
  <si>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</si>
  <si>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</si>
  <si>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</si>
  <si>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</si>
  <si>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</si>
  <si>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</si>
  <si>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</si>
  <si>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</si>
  <si>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</si>
  <si>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</si>
  <si>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</si>
  <si>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</si>
  <si>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</si>
  <si>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</si>
  <si>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</si>
  <si>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</si>
  <si>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</si>
  <si>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</si>
  <si>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</si>
  <si>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</si>
  <si>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</si>
  <si>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</si>
  <si>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</si>
  <si>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</si>
  <si>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</si>
  <si>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</si>
  <si>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</si>
  <si>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</si>
  <si>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</si>
  <si>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</si>
  <si>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</si>
  <si>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</si>
  <si>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</si>
  <si>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</si>
  <si>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</si>
  <si>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</si>
  <si>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</si>
  <si>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</si>
  <si>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</si>
  <si>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</si>
  <si>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</si>
  <si>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</si>
  <si>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</si>
  <si>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</si>
  <si>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</si>
  <si>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</si>
  <si>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</si>
  <si>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</si>
  <si>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</si>
  <si>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</si>
  <si>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</si>
  <si>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</si>
  <si>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</si>
  <si>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</si>
  <si>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</si>
  <si>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</si>
  <si>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</si>
  <si>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</si>
  <si>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</si>
  <si>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</si>
  <si>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</si>
  <si>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</si>
  <si>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</si>
  <si>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</si>
  <si>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</si>
  <si>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</si>
  <si>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</si>
  <si>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</si>
  <si>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</si>
  <si>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</si>
  <si>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</si>
  <si>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</si>
  <si>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</si>
  <si>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</si>
  <si>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</si>
  <si>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</si>
  <si>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</si>
  <si>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</si>
  <si>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</si>
  <si>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</si>
  <si>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</si>
  <si>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</si>
  <si>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</si>
  <si>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</si>
  <si>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</si>
  <si>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</si>
  <si>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</si>
  <si>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</si>
  <si>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</si>
  <si>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</si>
  <si>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</si>
  <si>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</si>
  <si>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</si>
  <si>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</si>
  <si>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</si>
  <si>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</si>
  <si>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</si>
  <si>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</si>
  <si>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</si>
  <si>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</si>
  <si>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</si>
  <si>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</si>
  <si>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</si>
  <si>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</si>
  <si>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</si>
  <si>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</si>
  <si>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</si>
  <si>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</si>
  <si>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</si>
  <si>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</si>
  <si>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</si>
  <si>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</si>
  <si>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</si>
  <si>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</si>
  <si>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</si>
  <si>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</si>
  <si>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</si>
  <si>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</si>
  <si>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</si>
  <si>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</si>
  <si>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</si>
  <si>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</si>
  <si>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</si>
  <si>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</si>
  <si>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</si>
  <si>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</si>
  <si>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</si>
  <si>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</si>
  <si>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</si>
  <si>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</si>
  <si>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</si>
  <si>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</si>
  <si>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</si>
  <si>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</si>
  <si>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</si>
  <si>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</si>
  <si>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</si>
  <si>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</si>
  <si>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</si>
  <si>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</si>
  <si>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</si>
  <si>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</si>
  <si>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</si>
  <si>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</si>
  <si>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</si>
  <si>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</si>
  <si>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</si>
  <si>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</si>
  <si>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</si>
  <si>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</si>
  <si>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</si>
  <si>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</si>
  <si>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</si>
  <si>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</si>
  <si>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</si>
  <si>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</si>
  <si>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</si>
  <si>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</si>
  <si>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</si>
  <si>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</si>
  <si>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</si>
  <si>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</si>
  <si>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</si>
  <si>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</si>
  <si>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</si>
  <si>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</si>
  <si>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</si>
  <si>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</si>
  <si>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</si>
  <si>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</si>
  <si>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</si>
  <si>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</si>
  <si>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</si>
  <si>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</si>
  <si>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</si>
  <si>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</si>
  <si>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</si>
  <si>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</si>
  <si>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</si>
  <si>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</si>
  <si>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</si>
  <si>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</si>
  <si>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</si>
  <si>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</si>
  <si>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</si>
  <si>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</si>
  <si>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</si>
  <si>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</si>
  <si>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</si>
  <si>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</si>
  <si>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</si>
  <si>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</si>
  <si>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</si>
  <si>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</si>
  <si>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</si>
  <si>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</si>
  <si>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</si>
  <si>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</si>
  <si>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</si>
  <si>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</si>
  <si>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</si>
  <si>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</si>
  <si>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</si>
  <si>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</si>
  <si>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</si>
  <si>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</si>
  <si>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</si>
  <si>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</si>
  <si>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</si>
  <si>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</si>
  <si>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</si>
  <si>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</si>
  <si>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</si>
  <si>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</si>
  <si>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</si>
  <si>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</si>
  <si>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</si>
  <si>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</si>
  <si>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</si>
  <si>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</si>
  <si>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</si>
  <si>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</si>
  <si>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</si>
  <si>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</si>
  <si>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</si>
  <si>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</si>
  <si>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</si>
  <si>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</si>
  <si>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</si>
  <si>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</si>
  <si>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</si>
  <si>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</si>
  <si>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</si>
  <si>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</si>
  <si>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</si>
  <si>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</si>
  <si>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</si>
  <si>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</si>
  <si>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</si>
  <si>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</si>
  <si>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</si>
  <si>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</si>
  <si>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</si>
  <si>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</si>
  <si>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</si>
  <si>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</si>
  <si>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</si>
  <si>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</si>
  <si>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</si>
  <si>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</si>
  <si>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</si>
  <si>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</si>
  <si>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</si>
  <si>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</si>
  <si>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</si>
  <si>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</si>
  <si>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</si>
  <si>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</si>
  <si>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</si>
  <si>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</si>
  <si>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</si>
  <si>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</si>
  <si>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</si>
  <si>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</si>
  <si>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</si>
  <si>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</si>
  <si>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</si>
  <si>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</si>
  <si>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</si>
  <si>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</si>
  <si>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</si>
  <si>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</si>
  <si>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</si>
  <si>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</si>
  <si>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</si>
  <si>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</si>
  <si>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</si>
  <si>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</si>
  <si>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</si>
  <si>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</si>
  <si>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</si>
  <si>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</si>
  <si>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</si>
  <si>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</si>
  <si>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</si>
  <si>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</si>
  <si>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</si>
  <si>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</si>
  <si>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</si>
  <si>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</si>
  <si>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</si>
  <si>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</si>
  <si>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</si>
  <si>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</si>
  <si>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</si>
  <si>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</si>
  <si>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</si>
  <si>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</si>
  <si>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</si>
  <si>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</si>
  <si>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</si>
  <si>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</si>
  <si>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</si>
  <si>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</si>
  <si>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</si>
  <si>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</si>
  <si>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</si>
  <si>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</si>
  <si>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</si>
  <si>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</si>
  <si>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</si>
  <si>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</si>
  <si>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</si>
  <si>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</si>
  <si>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</si>
  <si>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</si>
  <si>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</si>
  <si>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</si>
  <si>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</si>
  <si>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</si>
  <si>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</si>
  <si>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</si>
  <si>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</si>
  <si>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</si>
  <si>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</si>
  <si>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</si>
  <si>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</si>
  <si>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</si>
  <si>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</si>
  <si>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</si>
  <si>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</si>
  <si>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</si>
  <si>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</si>
  <si>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</si>
  <si>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</si>
  <si>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</si>
  <si>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</si>
  <si>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</si>
  <si>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</si>
  <si>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</si>
  <si>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</si>
  <si>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</si>
  <si>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</si>
  <si>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</si>
  <si>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</si>
  <si>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</si>
  <si>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</si>
  <si>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</si>
  <si>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</si>
  <si>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</si>
  <si>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</si>
  <si>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</si>
  <si>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</si>
  <si>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</si>
  <si>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</si>
  <si>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</si>
  <si>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</si>
  <si>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</si>
  <si>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</si>
  <si>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</si>
  <si>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</si>
  <si>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</si>
  <si>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</si>
  <si>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</si>
  <si>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</si>
  <si>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</si>
  <si>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</si>
  <si>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</si>
  <si>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</si>
  <si>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</si>
  <si>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</si>
  <si>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</si>
  <si>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</si>
  <si>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</si>
  <si>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</si>
  <si>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</si>
  <si>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</si>
  <si>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</si>
  <si>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</si>
  <si>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</si>
  <si>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</si>
  <si>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</si>
  <si>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</si>
  <si>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</si>
  <si>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</si>
  <si>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</si>
  <si>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</si>
  <si>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</si>
  <si>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</si>
  <si>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</si>
  <si>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</si>
  <si>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</si>
  <si>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</si>
  <si>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</si>
  <si>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</si>
  <si>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</si>
  <si>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</si>
  <si>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</si>
  <si>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</si>
  <si>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</si>
  <si>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</si>
  <si>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</si>
  <si>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</si>
  <si>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</si>
  <si>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</si>
  <si>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</si>
  <si>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</si>
  <si>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</si>
  <si>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</si>
  <si>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</si>
  <si>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</si>
  <si>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</si>
  <si>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</si>
  <si>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</si>
  <si>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</si>
  <si>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</si>
  <si>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</si>
  <si>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</si>
  <si>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</si>
  <si>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</si>
  <si>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</si>
  <si>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</si>
  <si>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</si>
  <si>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</si>
  <si>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</si>
  <si>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</si>
  <si>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</si>
  <si>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</si>
  <si>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</si>
  <si>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</si>
  <si>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</si>
  <si>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</si>
  <si>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</si>
  <si>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</si>
  <si>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</si>
  <si>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</si>
  <si>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</si>
  <si>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</si>
  <si>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</si>
  <si>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</si>
  <si>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</si>
  <si>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</si>
  <si>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</si>
  <si>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</si>
  <si>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</si>
  <si>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</si>
  <si>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</si>
  <si>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</si>
  <si>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</si>
  <si>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</si>
  <si>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</si>
  <si>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</si>
  <si>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</si>
  <si>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</si>
  <si>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</si>
  <si>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</si>
  <si>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</si>
  <si>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</si>
  <si>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</si>
  <si>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</si>
  <si>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</si>
  <si>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</si>
  <si>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</si>
  <si>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</si>
  <si>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</si>
  <si>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</si>
  <si>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</si>
  <si>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</si>
  <si>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</si>
  <si>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</si>
  <si>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</si>
  <si>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</si>
  <si>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</si>
  <si>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</si>
  <si>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</si>
  <si>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</si>
  <si>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</si>
  <si>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</si>
  <si>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</si>
  <si>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</si>
  <si>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</si>
  <si>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</si>
  <si>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</si>
  <si>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</si>
  <si>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</si>
  <si>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</si>
  <si>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</si>
  <si>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</si>
  <si>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</si>
  <si>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</si>
  <si>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</si>
  <si>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</si>
  <si>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</si>
  <si>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</si>
  <si>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</si>
  <si>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</si>
  <si>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</si>
  <si>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</si>
  <si>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</si>
  <si>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</si>
  <si>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</si>
  <si>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</si>
  <si>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</si>
  <si>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</si>
  <si>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</si>
  <si>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</si>
  <si>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</si>
  <si>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</si>
  <si>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</si>
  <si>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</si>
  <si>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</si>
  <si>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</si>
  <si>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</si>
  <si>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</si>
  <si>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</si>
  <si>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</si>
  <si>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</si>
  <si>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</si>
  <si>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</si>
  <si>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</si>
  <si>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</si>
  <si>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</si>
  <si>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</si>
  <si>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</si>
  <si>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</si>
  <si>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</si>
  <si>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</si>
  <si>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</si>
  <si>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</si>
  <si>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</si>
  <si>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</si>
  <si>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</si>
  <si>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</si>
  <si>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</si>
  <si>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</si>
  <si>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</si>
  <si>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</si>
  <si>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</si>
  <si>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</si>
  <si>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</si>
  <si>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</si>
  <si>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</si>
  <si>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</si>
  <si>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</si>
  <si>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</si>
  <si>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</si>
  <si>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</si>
  <si>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</si>
  <si>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</si>
  <si>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</si>
  <si>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</si>
  <si>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</si>
  <si>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</si>
  <si>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</si>
  <si>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</si>
  <si>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</si>
  <si>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</si>
  <si>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</si>
  <si>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</si>
  <si>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</si>
  <si>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</si>
  <si>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</si>
  <si>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</si>
  <si>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</si>
  <si>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</si>
  <si>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</si>
  <si>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</si>
  <si>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</si>
  <si>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</si>
  <si>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</si>
  <si>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</si>
  <si>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</si>
  <si>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</si>
  <si>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</si>
  <si>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</si>
  <si>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</si>
  <si>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</si>
  <si>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</si>
  <si>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</si>
  <si>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</si>
  <si>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</si>
  <si>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</si>
  <si>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</si>
  <si>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</si>
  <si>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</si>
  <si>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</si>
  <si>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</si>
  <si>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</si>
  <si>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</si>
  <si>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</si>
  <si>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</si>
  <si>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</si>
  <si>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</si>
  <si>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</si>
  <si>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</si>
  <si>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</si>
  <si>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</si>
  <si>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</si>
  <si>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</si>
  <si>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</si>
  <si>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</si>
  <si>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</si>
  <si>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</si>
  <si>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</si>
  <si>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</si>
  <si>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</si>
  <si>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</si>
  <si>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</si>
  <si>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</si>
  <si>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</si>
  <si>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</si>
  <si>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</si>
  <si>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</si>
  <si>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</si>
  <si>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</si>
  <si>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</si>
  <si>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</si>
  <si>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</si>
  <si>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</si>
  <si>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</si>
  <si>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</si>
  <si>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</si>
  <si>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</si>
  <si>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</si>
  <si>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</si>
  <si>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</si>
  <si>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</si>
  <si>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</si>
  <si>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</si>
  <si>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</si>
  <si>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</si>
  <si>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</si>
  <si>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</si>
  <si>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</si>
  <si>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</si>
  <si>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</si>
  <si>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</si>
  <si>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</si>
  <si>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</si>
  <si>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</si>
  <si>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</si>
  <si>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</si>
  <si>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</si>
  <si>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</si>
  <si>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</si>
  <si>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</si>
  <si>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</si>
  <si>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</si>
  <si>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</si>
  <si>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</si>
  <si>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</si>
  <si>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</si>
  <si>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</si>
  <si>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</si>
  <si>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</si>
  <si>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</si>
  <si>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</si>
  <si>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</si>
  <si>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</si>
  <si>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</si>
  <si>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</si>
  <si>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</si>
  <si>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</si>
  <si>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</si>
  <si>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</si>
  <si>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</si>
  <si>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</si>
  <si>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</si>
  <si>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</si>
  <si>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</si>
  <si>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</si>
  <si>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</si>
  <si>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</si>
  <si>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</si>
  <si>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</si>
  <si>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</si>
  <si>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</si>
  <si>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</si>
  <si>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</si>
  <si>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</si>
  <si>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</si>
  <si>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</si>
  <si>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</si>
  <si>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</si>
  <si>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</si>
  <si>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</si>
  <si>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</si>
  <si>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</si>
  <si>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</si>
  <si>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</si>
  <si>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</si>
  <si>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</si>
  <si>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</si>
  <si>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</si>
  <si>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</si>
  <si>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</si>
  <si>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</si>
  <si>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</si>
  <si>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</si>
  <si>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</si>
  <si>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</si>
  <si>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</si>
  <si>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</si>
  <si>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</si>
  <si>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</si>
  <si>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</si>
  <si>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</si>
  <si>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</si>
  <si>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</si>
  <si>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</si>
  <si>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</si>
  <si>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</si>
  <si>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</si>
  <si>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</si>
  <si>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</si>
  <si>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</si>
  <si>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</si>
  <si>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</si>
  <si>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</si>
  <si>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</si>
  <si>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</si>
  <si>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</si>
  <si>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</si>
  <si>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</si>
  <si>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</si>
  <si>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</si>
  <si>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</si>
  <si>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</si>
  <si>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</si>
  <si>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</si>
  <si>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</si>
  <si>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</si>
  <si>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</si>
  <si>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</si>
  <si>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</si>
  <si>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</si>
  <si>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</si>
  <si>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</si>
  <si>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</si>
  <si>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</si>
  <si>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</si>
  <si>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</si>
  <si>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</si>
  <si>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</si>
  <si>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</si>
  <si>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</si>
  <si>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</si>
  <si>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</si>
  <si>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</si>
  <si>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</si>
  <si>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</si>
  <si>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</si>
  <si>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</si>
  <si>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</si>
  <si>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</si>
  <si>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</si>
  <si>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</si>
  <si>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</si>
  <si>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</si>
  <si>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</si>
  <si>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</si>
  <si>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</si>
  <si>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</si>
  <si>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</si>
  <si>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</si>
  <si>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</si>
  <si>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</si>
  <si>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</si>
  <si>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</si>
  <si>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</si>
  <si>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</si>
  <si>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</si>
  <si>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</si>
  <si>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</si>
  <si>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</si>
  <si>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</si>
  <si>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</si>
  <si>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</si>
  <si>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</si>
  <si>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</si>
  <si>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</si>
  <si>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</si>
  <si>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</si>
  <si>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</si>
  <si>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</si>
  <si>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</si>
  <si>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</si>
  <si>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</si>
  <si>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</si>
  <si>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</si>
  <si>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</si>
  <si>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</si>
  <si>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</si>
  <si>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</si>
  <si>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</si>
  <si>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</si>
  <si>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</si>
  <si>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</si>
  <si>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</si>
  <si>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</si>
  <si>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</si>
  <si>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</si>
  <si>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</si>
  <si>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</si>
  <si>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</si>
  <si>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</si>
  <si>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</si>
  <si>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</si>
  <si>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</si>
  <si>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</si>
  <si>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</si>
  <si>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</si>
  <si>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</si>
  <si>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</si>
  <si>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</si>
  <si>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</si>
  <si>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</si>
  <si>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</si>
  <si>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</si>
  <si>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</si>
  <si>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</si>
  <si>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</si>
  <si>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</si>
  <si>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</si>
  <si>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</si>
  <si>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</si>
  <si>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</si>
  <si>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</si>
  <si>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</si>
  <si>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</si>
  <si>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</si>
  <si>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</si>
  <si>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</si>
  <si>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</si>
  <si>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</si>
  <si>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</si>
  <si>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</si>
  <si>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</si>
  <si>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</si>
  <si>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</si>
  <si>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</si>
  <si>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</si>
  <si>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</si>
  <si>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</si>
  <si>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</si>
  <si>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</si>
  <si>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</si>
  <si>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</si>
  <si>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</si>
  <si>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</si>
  <si>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</si>
  <si>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</si>
  <si>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</si>
  <si>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</si>
  <si>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</si>
  <si>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</si>
  <si>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</si>
  <si>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</si>
  <si>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</si>
  <si>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</si>
  <si>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</si>
  <si>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</si>
  <si>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</si>
  <si>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</si>
  <si>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</si>
  <si>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</si>
  <si>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</si>
  <si>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</si>
  <si>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</si>
  <si>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</si>
  <si>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</si>
  <si>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</si>
  <si>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</si>
  <si>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</si>
  <si>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</si>
  <si>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</si>
  <si>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</si>
  <si>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</si>
  <si>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</si>
  <si>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</si>
  <si>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</si>
  <si>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</si>
  <si>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</si>
  <si>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</si>
  <si>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</si>
  <si>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</si>
  <si>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</si>
  <si>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</si>
  <si>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</si>
  <si>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</si>
  <si>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</si>
  <si>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</si>
  <si>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</si>
  <si>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</si>
  <si>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</si>
  <si>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</si>
  <si>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</si>
  <si>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</si>
  <si>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</si>
  <si>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</si>
  <si>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</si>
  <si>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</si>
  <si>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</si>
  <si>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</si>
  <si>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</si>
  <si>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</si>
  <si>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</si>
  <si>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</si>
  <si>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</si>
  <si>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</si>
  <si>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</si>
  <si>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</si>
  <si>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</si>
  <si>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</si>
  <si>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</si>
  <si>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</si>
  <si>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</si>
  <si>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</si>
  <si>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</si>
  <si>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</si>
  <si>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</si>
  <si>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</si>
  <si>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</si>
  <si>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</si>
  <si>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</si>
  <si>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</si>
  <si>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</si>
  <si>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</si>
  <si>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</si>
  <si>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</si>
  <si>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</si>
  <si>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</si>
  <si>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</si>
  <si>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</si>
  <si>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</si>
  <si>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</si>
  <si>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</si>
  <si>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</si>
  <si>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</si>
  <si>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</si>
  <si>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</si>
  <si>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</si>
  <si>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</si>
  <si>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</si>
  <si>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</si>
  <si>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</si>
  <si>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</si>
  <si>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</si>
  <si>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</si>
  <si>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</si>
  <si>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</si>
  <si>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</si>
  <si>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</si>
  <si>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</si>
  <si>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</si>
  <si>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</si>
  <si>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</si>
  <si>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</si>
  <si>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</si>
  <si>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</si>
  <si>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</si>
  <si>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</si>
  <si>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</si>
  <si>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</si>
  <si>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</si>
  <si>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</si>
  <si>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</si>
  <si>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</si>
  <si>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</si>
  <si>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</si>
  <si>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</si>
  <si>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</si>
  <si>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</si>
  <si>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</si>
  <si>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</si>
  <si>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</si>
  <si>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</si>
  <si>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</si>
  <si>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</si>
  <si>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</si>
  <si>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</si>
  <si>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</si>
  <si>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</si>
  <si>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</si>
  <si>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</si>
  <si>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</si>
  <si>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</si>
  <si>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</si>
  <si>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</si>
  <si>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</si>
  <si>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</si>
  <si>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</si>
  <si>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</si>
  <si>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</si>
  <si>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</si>
  <si>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</si>
  <si>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</si>
  <si>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</si>
  <si>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</si>
  <si>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</si>
  <si>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</si>
  <si>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</si>
  <si>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</si>
  <si>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</si>
  <si>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</si>
  <si>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</si>
  <si>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</si>
  <si>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</si>
  <si>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</si>
  <si>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</si>
  <si>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</si>
  <si>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</si>
  <si>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</si>
  <si>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</si>
  <si>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</si>
  <si>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</si>
  <si>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</si>
  <si>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</si>
  <si>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</si>
  <si>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</si>
  <si>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</si>
  <si>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</si>
  <si>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</si>
  <si>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</si>
  <si>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</si>
  <si>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</si>
  <si>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</si>
  <si>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</si>
  <si>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</si>
  <si>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</si>
  <si>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</si>
  <si>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</si>
  <si>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</si>
  <si>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</si>
  <si>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</si>
  <si>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</si>
  <si>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</si>
  <si>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</si>
  <si>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</si>
  <si>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</si>
  <si>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</si>
  <si>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</si>
  <si>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</si>
  <si>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</si>
  <si>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</si>
  <si>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</si>
  <si>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</si>
  <si>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</si>
  <si>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</si>
  <si>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</si>
  <si>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</si>
  <si>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</si>
  <si>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</si>
  <si>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</si>
  <si>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</si>
  <si>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</si>
  <si>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</si>
  <si>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</si>
  <si>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</si>
  <si>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</si>
  <si>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</si>
  <si>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</si>
  <si>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</si>
  <si>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</si>
  <si>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</si>
  <si>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</si>
  <si>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</si>
  <si>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</si>
  <si>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</si>
  <si>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</si>
  <si>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</si>
  <si>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</si>
  <si>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</si>
  <si>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</si>
  <si>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</si>
  <si>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</si>
  <si>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</si>
  <si>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</si>
  <si>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</si>
  <si>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</si>
  <si>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</si>
  <si>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</si>
  <si>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</si>
  <si>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</si>
  <si>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</si>
  <si>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</si>
  <si>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</si>
  <si>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</si>
  <si>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</si>
  <si>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</si>
  <si>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</si>
  <si>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</si>
  <si>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</si>
  <si>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</si>
  <si>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</si>
  <si>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</si>
  <si>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</si>
  <si>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</si>
  <si>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</si>
  <si>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</si>
  <si>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</si>
  <si>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</si>
  <si>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</si>
  <si>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</si>
  <si>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</si>
  <si>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</si>
  <si>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</si>
  <si>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</si>
  <si>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</si>
  <si>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</si>
  <si>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</si>
  <si>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</si>
  <si>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</si>
  <si>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</si>
  <si>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</si>
  <si>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</si>
  <si>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</si>
  <si>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</si>
  <si>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</si>
  <si>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</si>
  <si>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</si>
  <si>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</si>
  <si>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</si>
  <si>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</si>
  <si>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</si>
  <si>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</si>
  <si>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</si>
  <si>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</si>
  <si>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</si>
  <si>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</si>
  <si>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</si>
  <si>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</si>
  <si>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</si>
  <si>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</si>
  <si>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</si>
  <si>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</si>
  <si>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</si>
  <si>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</si>
  <si>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</si>
  <si>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</si>
  <si>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</si>
  <si>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</si>
  <si>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</si>
  <si>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</si>
  <si>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</si>
  <si>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</si>
  <si>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</si>
  <si>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</si>
  <si>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</si>
  <si>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</si>
  <si>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</si>
  <si>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</si>
  <si>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</si>
  <si>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</si>
  <si>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</si>
  <si>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</si>
  <si>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</si>
  <si>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</si>
  <si>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</si>
  <si>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</si>
  <si>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</si>
  <si>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</si>
  <si>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</si>
  <si>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</si>
  <si>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</si>
  <si>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</si>
  <si>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</si>
  <si>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</si>
  <si>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</si>
  <si>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</si>
  <si>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</si>
  <si>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</si>
  <si>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</si>
  <si>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</si>
  <si>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</si>
  <si>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</si>
  <si>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</si>
  <si>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</si>
  <si>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</si>
  <si>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</si>
  <si>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</si>
  <si>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</si>
  <si>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</si>
  <si>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</si>
  <si>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</si>
  <si>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</si>
  <si>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</si>
  <si>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</si>
  <si>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</si>
  <si>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</si>
  <si>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</si>
  <si>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</si>
  <si>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</si>
  <si>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</si>
  <si>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</si>
  <si>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</si>
  <si>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</si>
  <si>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</si>
  <si>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</si>
  <si>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</si>
  <si>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</si>
  <si>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</si>
  <si>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</si>
  <si>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</si>
  <si>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</si>
  <si>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</si>
  <si>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</si>
  <si>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</si>
  <si>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</si>
  <si>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</si>
  <si>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</si>
  <si>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</si>
  <si>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</si>
  <si>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</si>
  <si>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</si>
  <si>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</si>
  <si>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</si>
  <si>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</si>
  <si>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</si>
  <si>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</si>
  <si>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</si>
  <si>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</si>
  <si>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</si>
  <si>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</si>
  <si>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</si>
  <si>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</si>
  <si>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</si>
  <si>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</si>
  <si>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</si>
  <si>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</si>
  <si>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</si>
  <si>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</si>
  <si>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</si>
  <si>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</si>
  <si>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</si>
  <si>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</si>
  <si>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</si>
  <si>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</si>
  <si>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</si>
  <si>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</si>
  <si>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</si>
  <si>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</si>
  <si>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</si>
  <si>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</si>
  <si>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</si>
  <si>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</si>
  <si>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</si>
  <si>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</si>
  <si>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</si>
  <si>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</si>
  <si>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</si>
  <si>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</si>
  <si>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</si>
  <si>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</si>
  <si>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</si>
  <si>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</si>
  <si>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</si>
  <si>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</si>
  <si>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</si>
  <si>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</si>
  <si>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</si>
  <si>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</si>
  <si>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</si>
  <si>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</si>
  <si>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</si>
  <si>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</si>
  <si>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</si>
  <si>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</si>
  <si>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</si>
  <si>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</si>
  <si>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</si>
  <si>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</si>
  <si>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</si>
  <si>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</si>
  <si>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</si>
  <si>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</si>
  <si>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</si>
  <si>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</si>
  <si>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</si>
  <si>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</si>
  <si>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</si>
  <si>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</si>
  <si>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</si>
  <si>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</si>
  <si>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</si>
  <si>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</si>
  <si>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</si>
  <si>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</si>
  <si>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</si>
  <si>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</si>
  <si>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</si>
  <si>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</si>
  <si>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</si>
  <si>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</si>
  <si>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</si>
  <si>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</si>
  <si>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</si>
  <si>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</si>
  <si>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</si>
  <si>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</si>
  <si>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</si>
  <si>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</si>
  <si>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</si>
  <si>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</si>
  <si>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</si>
  <si>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</si>
  <si>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</si>
  <si>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</si>
  <si>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</si>
  <si>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</si>
  <si>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</si>
  <si>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</si>
  <si>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</si>
  <si>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</si>
  <si>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</si>
  <si>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</si>
  <si>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</si>
  <si>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</si>
  <si>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</si>
  <si>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</si>
  <si>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</si>
  <si>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</si>
  <si>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</si>
  <si>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</si>
  <si>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</si>
  <si>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</si>
  <si>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</si>
  <si>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</si>
  <si>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</si>
  <si>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</si>
  <si>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</si>
  <si>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</si>
  <si>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</si>
  <si>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</si>
  <si>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</si>
  <si>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</si>
  <si>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</si>
  <si>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</si>
  <si>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</si>
  <si>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</si>
  <si>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</si>
  <si>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</si>
  <si>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</si>
  <si>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</si>
  <si>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</si>
  <si>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</si>
  <si>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</si>
  <si>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</si>
  <si>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</si>
  <si>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</si>
  <si>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</si>
  <si>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</si>
  <si>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</si>
  <si>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</si>
  <si>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</si>
  <si>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</si>
  <si>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</si>
  <si>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</si>
  <si>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</si>
  <si>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</si>
  <si>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</si>
  <si>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</si>
  <si>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</si>
  <si>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</si>
  <si>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</si>
  <si>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</si>
  <si>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</si>
  <si>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</si>
  <si>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</si>
  <si>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</si>
  <si>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</si>
  <si>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</si>
  <si>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</si>
  <si>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</si>
  <si>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</si>
  <si>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</si>
  <si>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</si>
  <si>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</si>
  <si>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</si>
  <si>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</si>
  <si>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</si>
  <si>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</si>
  <si>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</si>
  <si>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</si>
  <si>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</si>
  <si>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</si>
  <si>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</si>
  <si>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</si>
  <si>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</si>
  <si>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</si>
  <si>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</si>
  <si>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</si>
  <si>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</si>
  <si>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</si>
  <si>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</si>
  <si>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</si>
  <si>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</si>
  <si>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</si>
  <si>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</si>
  <si>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</si>
  <si>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</si>
  <si>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</si>
  <si>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</si>
  <si>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</si>
  <si>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</si>
  <si>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</si>
  <si>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</si>
  <si>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</si>
  <si>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</si>
  <si>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</si>
  <si>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</si>
  <si>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</si>
  <si>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</si>
  <si>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</si>
  <si>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</si>
  <si>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</si>
  <si>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</si>
  <si>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</si>
  <si>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</si>
  <si>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</si>
  <si>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</si>
  <si>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</si>
  <si>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</si>
  <si>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</si>
  <si>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</si>
  <si>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</si>
  <si>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</si>
  <si>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</si>
  <si>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</si>
  <si>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</si>
  <si>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</si>
  <si>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</si>
  <si>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</si>
  <si>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</si>
  <si>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</si>
  <si>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</si>
  <si>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</si>
  <si>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</si>
  <si>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</si>
  <si>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</si>
  <si>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</si>
  <si>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</si>
  <si>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</si>
  <si>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</si>
  <si>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</si>
  <si>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</si>
  <si>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</si>
  <si>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</si>
  <si>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</si>
  <si>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</si>
  <si>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</si>
  <si>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</si>
  <si>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</si>
  <si>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</si>
  <si>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</si>
  <si>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</si>
  <si>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</si>
  <si>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</si>
  <si>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</si>
  <si>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</si>
  <si>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</si>
  <si>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</si>
  <si>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</si>
  <si>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</si>
  <si>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</si>
  <si>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</si>
  <si>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</si>
  <si>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</si>
  <si>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</si>
  <si>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</si>
  <si>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</si>
  <si>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</si>
  <si>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</si>
  <si>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</si>
  <si>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</si>
  <si>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</si>
  <si>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</si>
  <si>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</si>
  <si>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</si>
  <si>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</si>
  <si>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</si>
  <si>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</si>
  <si>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</si>
  <si>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</si>
  <si>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</si>
  <si>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</si>
  <si>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</si>
  <si>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</si>
  <si>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</si>
  <si>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</si>
  <si>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</si>
  <si>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</si>
  <si>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</si>
  <si>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</si>
  <si>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</si>
  <si>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</si>
  <si>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</si>
  <si>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</si>
  <si>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</si>
  <si>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</si>
  <si>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</si>
  <si>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</si>
  <si>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</si>
  <si>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</si>
  <si>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</si>
  <si>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</si>
  <si>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</si>
  <si>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</si>
  <si>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</si>
  <si>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</si>
  <si>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</si>
  <si>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</si>
  <si>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</si>
  <si>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</si>
  <si>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</si>
  <si>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</si>
  <si>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</si>
  <si>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</si>
  <si>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</si>
  <si>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</si>
  <si>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</si>
  <si>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</si>
  <si>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</si>
  <si>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</si>
  <si>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</si>
  <si>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</si>
  <si>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</si>
  <si>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</si>
  <si>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</si>
  <si>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</si>
  <si>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</si>
  <si>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</si>
  <si>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</si>
  <si>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</si>
  <si>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</si>
  <si>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</si>
  <si>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</si>
  <si>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</si>
  <si>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</si>
  <si>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</si>
  <si>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</si>
  <si>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</si>
  <si>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</si>
  <si>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</si>
  <si>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</si>
  <si>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</si>
  <si>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</si>
  <si>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</si>
  <si>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</si>
  <si>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</si>
  <si>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</si>
  <si>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</si>
  <si>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</si>
  <si>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</si>
  <si>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</si>
  <si>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</si>
  <si>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</si>
  <si>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</si>
  <si>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</si>
  <si>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</si>
  <si>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</si>
  <si>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</si>
  <si>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</si>
  <si>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</si>
  <si>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</si>
  <si>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</si>
  <si>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</si>
  <si>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</si>
  <si>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</si>
  <si>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</si>
  <si>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</si>
  <si>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</si>
  <si>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</si>
  <si>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</si>
  <si>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</si>
  <si>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</si>
  <si>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</si>
  <si>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</si>
  <si>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</si>
  <si>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</si>
  <si>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</si>
  <si>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</si>
  <si>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</si>
  <si>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</si>
  <si>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</si>
  <si>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</si>
  <si>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</si>
  <si>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</si>
  <si>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</si>
  <si>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</si>
  <si>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</si>
  <si>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</si>
  <si>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</si>
  <si>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</si>
  <si>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</si>
  <si>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</si>
  <si>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</si>
  <si>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</si>
  <si>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</si>
  <si>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</si>
  <si>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</si>
  <si>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</si>
  <si>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</si>
  <si>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</si>
  <si>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</si>
  <si>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</si>
  <si>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</si>
  <si>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</si>
  <si>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</si>
  <si>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</si>
  <si>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</si>
  <si>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</si>
  <si>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</si>
  <si>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</si>
  <si>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</si>
  <si>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</si>
  <si>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</si>
  <si>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</si>
  <si>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</si>
  <si>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</si>
  <si>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</si>
  <si>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</si>
  <si>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</si>
  <si>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</si>
  <si>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</si>
  <si>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</si>
  <si>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</si>
  <si>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</si>
  <si>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</si>
  <si>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</si>
  <si>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</si>
  <si>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</si>
  <si>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</si>
  <si>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</si>
  <si>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</si>
  <si>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</si>
  <si>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</si>
  <si>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</si>
  <si>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</si>
  <si>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</si>
  <si>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</si>
  <si>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</si>
  <si>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</si>
  <si>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</si>
  <si>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</si>
  <si>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</si>
  <si>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</si>
  <si>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</si>
  <si>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</si>
  <si>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</si>
  <si>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</si>
  <si>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</si>
  <si>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</si>
  <si>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</si>
  <si>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</si>
  <si>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</si>
  <si>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</si>
  <si>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</si>
  <si>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</si>
  <si>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</si>
  <si>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</si>
  <si>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</si>
  <si>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</si>
  <si>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</si>
  <si>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</si>
  <si>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</si>
  <si>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</si>
  <si>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</si>
  <si>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</si>
  <si>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</si>
  <si>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</si>
  <si>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</si>
  <si>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</si>
  <si>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</si>
  <si>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</si>
  <si>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</si>
  <si>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</si>
  <si>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</si>
  <si>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</si>
  <si>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</si>
  <si>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</si>
  <si>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</si>
  <si>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</si>
  <si>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</si>
  <si>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</si>
  <si>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</si>
  <si>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</si>
  <si>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</si>
  <si>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</si>
  <si>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</si>
  <si>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</si>
  <si>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</si>
  <si>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</si>
  <si>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</si>
  <si>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</si>
  <si>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</si>
  <si>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</si>
  <si>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</si>
  <si>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</si>
  <si>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</si>
  <si>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</si>
  <si>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</si>
  <si>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</si>
  <si>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</si>
  <si>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</si>
  <si>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</si>
  <si>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</si>
  <si>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</si>
  <si>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</si>
  <si>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</si>
  <si>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</si>
  <si>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</si>
  <si>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</si>
  <si>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</si>
  <si>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</si>
  <si>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</si>
  <si>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</si>
  <si>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</si>
  <si>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</si>
  <si>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</si>
  <si>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</si>
  <si>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</si>
  <si>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</si>
  <si>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</si>
  <si>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</si>
  <si>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</si>
  <si>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</si>
  <si>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</si>
  <si>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</si>
  <si>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</si>
  <si>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</si>
  <si>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</si>
  <si>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</si>
  <si>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</si>
  <si>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</si>
  <si>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</si>
  <si>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</si>
  <si>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</si>
  <si>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</si>
  <si>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</si>
  <si>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</si>
  <si>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</si>
  <si>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</si>
  <si>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</si>
  <si>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</si>
  <si>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</si>
  <si>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</si>
  <si>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</si>
  <si>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</si>
  <si>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</si>
  <si>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</si>
  <si>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</si>
  <si>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</si>
  <si>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</si>
  <si>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</si>
  <si>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</si>
  <si>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</si>
  <si>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</si>
  <si>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</si>
  <si>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</si>
  <si>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</si>
  <si>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</si>
  <si>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</si>
  <si>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</si>
  <si>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</si>
  <si>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</si>
  <si>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</si>
  <si>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</si>
  <si>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</si>
  <si>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</si>
  <si>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</si>
  <si>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</si>
  <si>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</si>
  <si>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</si>
  <si>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</si>
  <si>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</si>
  <si>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</si>
  <si>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</si>
  <si>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</si>
  <si>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</si>
  <si>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</si>
  <si>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</si>
  <si>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</si>
  <si>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</si>
  <si>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</si>
  <si>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</si>
  <si>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</si>
  <si>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</si>
  <si>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</si>
  <si>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</si>
  <si>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</si>
  <si>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</si>
  <si>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</si>
  <si>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</si>
  <si>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</si>
  <si>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</si>
  <si>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</si>
  <si>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</si>
  <si>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</si>
  <si>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</si>
  <si>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</si>
  <si>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</si>
  <si>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</si>
  <si>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</si>
  <si>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</si>
  <si>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</si>
  <si>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</si>
  <si>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</si>
  <si>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</si>
  <si>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</si>
  <si>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</si>
  <si>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</si>
  <si>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</si>
  <si>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</si>
  <si>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</si>
  <si>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</si>
  <si>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</si>
  <si>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</si>
  <si>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</si>
  <si>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</si>
  <si>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</si>
  <si>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</si>
  <si>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</si>
  <si>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</si>
  <si>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</si>
  <si>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</si>
  <si>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</si>
  <si>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</si>
  <si>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</si>
  <si>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</si>
  <si>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</si>
  <si>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</si>
  <si>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</si>
  <si>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</si>
  <si>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</si>
  <si>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</si>
  <si>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</si>
  <si>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</si>
  <si>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</si>
  <si>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</si>
  <si>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</si>
  <si>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</si>
  <si>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</si>
  <si>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</si>
  <si>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</si>
  <si>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</si>
  <si>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</si>
  <si>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</si>
  <si>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</si>
  <si>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</si>
  <si>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</si>
  <si>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</si>
  <si>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</si>
  <si>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</si>
  <si>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</si>
  <si>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</si>
  <si>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</si>
  <si>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</si>
  <si>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</si>
  <si>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</si>
  <si>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</si>
  <si>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</si>
  <si>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</si>
  <si>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</si>
  <si>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</si>
  <si>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</si>
  <si>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</si>
  <si>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</si>
  <si>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</si>
  <si>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</si>
  <si>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</si>
  <si>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</si>
  <si>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</si>
  <si>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</si>
  <si>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</si>
  <si>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</si>
  <si>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</si>
  <si>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</si>
  <si>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</si>
  <si>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</si>
  <si>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</si>
  <si>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</si>
  <si>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</si>
  <si>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</si>
  <si>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</si>
  <si>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</si>
  <si>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</si>
  <si>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</si>
  <si>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</si>
  <si>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</si>
  <si>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</si>
  <si>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</si>
  <si>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</si>
  <si>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</si>
  <si>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</si>
  <si>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</si>
  <si>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</si>
  <si>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</si>
  <si>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</si>
  <si>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</si>
  <si>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</si>
  <si>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</si>
  <si>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</si>
  <si>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</si>
  <si>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</si>
  <si>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</si>
  <si>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</si>
  <si>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</si>
  <si>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</si>
  <si>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</si>
  <si>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</si>
  <si>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</si>
  <si>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</si>
  <si>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</si>
  <si>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</si>
  <si>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</si>
  <si>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</si>
  <si>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</si>
  <si>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</si>
  <si>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</si>
  <si>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</si>
  <si>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</si>
  <si>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</si>
  <si>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</si>
  <si>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</si>
  <si>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</si>
  <si>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</si>
  <si>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</si>
  <si>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</si>
  <si>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</si>
  <si>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</si>
  <si>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</si>
  <si>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</si>
  <si>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</si>
  <si>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</si>
  <si>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</si>
  <si>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</si>
  <si>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</si>
  <si>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</si>
  <si>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</si>
  <si>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</si>
  <si>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</si>
  <si>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</si>
  <si>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</si>
  <si>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</si>
  <si>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</si>
  <si>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</si>
  <si>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</si>
  <si>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</si>
  <si>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</si>
  <si>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</si>
  <si>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</si>
  <si>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</si>
  <si>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</si>
  <si>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</si>
  <si>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</si>
  <si>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</si>
  <si>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</si>
  <si>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</si>
  <si>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</si>
  <si>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</si>
  <si>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</si>
  <si>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</si>
  <si>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</si>
  <si>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</si>
  <si>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</si>
  <si>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</si>
  <si>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</si>
  <si>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</si>
  <si>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</si>
  <si>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</si>
  <si>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</si>
  <si>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</si>
  <si>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</si>
  <si>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</si>
  <si>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</si>
  <si>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</si>
  <si>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</si>
  <si>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</si>
  <si>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</si>
  <si>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</si>
  <si>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</si>
  <si>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</si>
  <si>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</si>
  <si>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</si>
  <si>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</si>
  <si>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</si>
  <si>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</si>
  <si>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</si>
  <si>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</si>
  <si>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</si>
  <si>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</si>
  <si>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</si>
  <si>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</si>
  <si>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</si>
  <si>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</si>
  <si>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</si>
  <si>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</si>
  <si>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</si>
  <si>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</si>
  <si>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</si>
  <si>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</si>
  <si>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</si>
  <si>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</si>
  <si>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</si>
  <si>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</si>
  <si>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</si>
  <si>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</si>
  <si>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</si>
  <si>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</si>
  <si>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</si>
  <si>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</si>
  <si>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</si>
  <si>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</si>
  <si>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</si>
  <si>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</si>
  <si>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</si>
  <si>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</si>
  <si>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</si>
  <si>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</si>
  <si>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</si>
  <si>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</si>
  <si>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</si>
  <si>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</si>
  <si>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</si>
  <si>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</si>
  <si>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</si>
  <si>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</si>
  <si>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</si>
  <si>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</si>
  <si>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</si>
  <si>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</si>
  <si>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</si>
  <si>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</si>
  <si>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</si>
  <si>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</si>
  <si>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</si>
  <si>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</si>
  <si>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</si>
  <si>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</si>
  <si>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</si>
  <si>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</si>
  <si>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</si>
  <si>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</si>
  <si>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</si>
  <si>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</si>
  <si>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</si>
  <si>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</si>
  <si>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</si>
  <si>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</si>
  <si>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</si>
  <si>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</si>
  <si>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</si>
  <si>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</si>
  <si>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</si>
  <si>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</si>
  <si>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</si>
  <si>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</si>
  <si>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</si>
  <si>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</si>
  <si>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</si>
  <si>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</si>
  <si>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</si>
  <si>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</si>
  <si>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</si>
  <si>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</si>
  <si>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</si>
  <si>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</si>
  <si>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</si>
  <si>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</si>
  <si>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</si>
  <si>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</si>
  <si>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</si>
  <si>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</si>
  <si>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</si>
  <si>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</si>
  <si>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</si>
  <si>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</si>
  <si>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</si>
  <si>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</si>
  <si>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</si>
  <si>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</si>
  <si>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</si>
  <si>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</si>
  <si>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</si>
  <si>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</si>
  <si>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</si>
  <si>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</si>
  <si>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</si>
  <si>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</si>
  <si>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</si>
  <si>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</si>
  <si>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</si>
  <si>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</si>
  <si>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</si>
  <si>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</si>
  <si>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</si>
  <si>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</si>
  <si>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</si>
  <si>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</si>
  <si>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</si>
  <si>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</si>
  <si>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</si>
  <si>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</si>
  <si>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</si>
  <si>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</si>
  <si>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</si>
  <si>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</si>
  <si>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</si>
  <si>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</si>
  <si>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</si>
  <si>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</si>
  <si>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</si>
  <si>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</si>
  <si>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</si>
  <si>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</si>
  <si>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</si>
  <si>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</si>
  <si>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</si>
  <si>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</si>
  <si>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</si>
  <si>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</si>
  <si>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</si>
  <si>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</si>
  <si>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</si>
  <si>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</si>
  <si>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</si>
  <si>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</si>
  <si>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</si>
  <si>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</si>
  <si>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</si>
  <si>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</si>
  <si>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</si>
  <si>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</si>
  <si>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</si>
  <si>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</si>
  <si>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</si>
  <si>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</si>
  <si>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</si>
  <si>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</si>
  <si>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</si>
  <si>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</si>
  <si>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</si>
  <si>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</si>
  <si>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</si>
  <si>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</si>
  <si>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</si>
  <si>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</si>
  <si>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</si>
  <si>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</si>
  <si>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</si>
  <si>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</si>
  <si>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</si>
  <si>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</si>
  <si>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</si>
  <si>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</si>
  <si>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</si>
  <si>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</si>
  <si>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</si>
  <si>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</si>
  <si>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</si>
  <si>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</si>
  <si>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</si>
  <si>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</si>
  <si>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</si>
  <si>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</si>
  <si>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</si>
  <si>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</si>
  <si>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</si>
  <si>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</si>
  <si>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</si>
  <si>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</si>
  <si>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</si>
  <si>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</si>
  <si>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</si>
  <si>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</si>
  <si>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</si>
  <si>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</si>
  <si>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</si>
  <si>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</si>
  <si>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</si>
  <si>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</si>
  <si>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</si>
  <si>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</si>
  <si>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</si>
  <si>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</si>
  <si>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</si>
  <si>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</si>
  <si>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</si>
  <si>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</si>
  <si>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</si>
  <si>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</si>
  <si>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</si>
  <si>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</si>
  <si>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</si>
  <si>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</si>
  <si>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</si>
  <si>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</si>
  <si>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</si>
  <si>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</si>
  <si>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</si>
  <si>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</si>
  <si>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</si>
  <si>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</si>
  <si>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</si>
  <si>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</si>
  <si>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</si>
  <si>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</si>
  <si>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</si>
  <si>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</si>
  <si>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</si>
  <si>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</si>
  <si>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</si>
  <si>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</si>
  <si>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</si>
  <si>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</si>
  <si>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</si>
  <si>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</si>
  <si>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</si>
  <si>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</si>
  <si>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</si>
  <si>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</si>
  <si>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</si>
  <si>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</si>
  <si>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</si>
  <si>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</si>
  <si>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</si>
  <si>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</si>
  <si>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</si>
  <si>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</si>
  <si>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</si>
  <si>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</si>
  <si>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</si>
  <si>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</si>
  <si>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</si>
  <si>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</si>
  <si>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</si>
  <si>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</si>
  <si>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</si>
  <si>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</si>
  <si>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</si>
  <si>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</si>
  <si>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</si>
  <si>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</si>
  <si>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</si>
  <si>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</si>
  <si>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</si>
  <si>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</si>
  <si>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</si>
  <si>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</si>
  <si>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</si>
  <si>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</si>
  <si>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</si>
  <si>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</si>
  <si>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</si>
  <si>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</si>
  <si>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</si>
  <si>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</si>
  <si>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</si>
  <si>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</si>
  <si>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</si>
  <si>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</si>
  <si>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</si>
  <si>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</si>
  <si>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</si>
  <si>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</si>
  <si>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</si>
  <si>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</si>
  <si>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</si>
  <si>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</si>
  <si>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</si>
  <si>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</si>
  <si>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</si>
  <si>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</si>
  <si>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</si>
  <si>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</si>
  <si>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</si>
  <si>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</si>
  <si>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</si>
  <si>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</si>
  <si>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</si>
  <si>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</si>
  <si>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</si>
  <si>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</si>
  <si>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</si>
  <si>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</si>
  <si>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</si>
  <si>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</si>
  <si>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</si>
  <si>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</si>
  <si>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</si>
  <si>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</si>
  <si>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</si>
  <si>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</si>
  <si>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</si>
  <si>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</si>
  <si>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</si>
  <si>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</si>
  <si>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</si>
  <si>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</si>
  <si>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</si>
  <si>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</si>
  <si>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</si>
  <si>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</si>
  <si>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</si>
  <si>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</si>
  <si>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</si>
  <si>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</si>
  <si>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</si>
  <si>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</si>
  <si>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</si>
  <si>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</si>
  <si>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</si>
  <si>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</si>
  <si>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</si>
  <si>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</si>
  <si>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</si>
  <si>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</si>
  <si>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</si>
  <si>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</si>
  <si>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</si>
  <si>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</si>
  <si>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</si>
  <si>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</si>
  <si>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</si>
  <si>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</si>
  <si>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</si>
  <si>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</si>
  <si>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</si>
  <si>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</si>
  <si>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</si>
  <si>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</si>
  <si>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</si>
  <si>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</si>
  <si>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</si>
  <si>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</si>
  <si>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</si>
  <si>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</si>
  <si>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</si>
  <si>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</si>
  <si>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</si>
  <si>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</si>
  <si>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</si>
  <si>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</si>
  <si>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</si>
  <si>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</si>
  <si>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</si>
  <si>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</si>
  <si>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</si>
  <si>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</si>
  <si>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</si>
  <si>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</si>
  <si>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</si>
  <si>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</si>
  <si>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</si>
  <si>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</si>
  <si>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</si>
  <si>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</si>
  <si>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</si>
  <si>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</si>
  <si>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</si>
  <si>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</si>
  <si>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</si>
  <si>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</si>
  <si>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</si>
  <si>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</si>
  <si>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</si>
  <si>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</si>
  <si>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</si>
  <si>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</si>
  <si>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</si>
  <si>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</si>
  <si>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</si>
  <si>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</si>
  <si>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</si>
  <si>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</si>
  <si>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</si>
  <si>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</si>
  <si>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</si>
  <si>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</si>
  <si>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</si>
  <si>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</si>
  <si>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</si>
  <si>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</si>
  <si>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</si>
  <si>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</si>
  <si>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</si>
  <si>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</si>
  <si>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</si>
  <si>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</si>
  <si>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</si>
  <si>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</si>
  <si>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</si>
  <si>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</si>
  <si>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</si>
  <si>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</si>
  <si>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</si>
  <si>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</si>
  <si>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</si>
  <si>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</si>
  <si>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</si>
  <si>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</si>
  <si>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</si>
  <si>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</si>
  <si>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</si>
  <si>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</si>
  <si>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</si>
  <si>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</si>
  <si>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</si>
  <si>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</si>
  <si>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</si>
  <si>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</si>
  <si>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</si>
  <si>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</si>
  <si>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</si>
  <si>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</si>
  <si>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</si>
  <si>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</si>
  <si>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</si>
  <si>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</si>
  <si>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</si>
  <si>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</si>
  <si>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</si>
  <si>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</si>
  <si>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</si>
  <si>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</si>
  <si>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</si>
  <si>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</si>
  <si>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</si>
  <si>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</si>
  <si>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</si>
  <si>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</si>
  <si>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</si>
  <si>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</si>
  <si>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</si>
  <si>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</si>
  <si>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</si>
  <si>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</si>
  <si>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</si>
  <si>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</si>
  <si>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</si>
  <si>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</si>
  <si>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</si>
  <si>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</si>
  <si>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</si>
  <si>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</si>
  <si>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</si>
  <si>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</si>
  <si>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</si>
  <si>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</si>
  <si>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</si>
  <si>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</si>
  <si>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</si>
  <si>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</si>
  <si>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</si>
  <si>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</si>
  <si>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</si>
  <si>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</si>
  <si>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</si>
  <si>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</si>
  <si>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</si>
  <si>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</si>
  <si>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</si>
  <si>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</si>
  <si>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</si>
  <si>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</si>
  <si>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</si>
  <si>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</si>
  <si>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</si>
  <si>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</si>
  <si>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</si>
  <si>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</si>
  <si>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</si>
  <si>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</si>
  <si>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</si>
  <si>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</si>
  <si>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</si>
  <si>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</si>
  <si>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</si>
  <si>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</si>
  <si>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</si>
  <si>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</si>
  <si>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</si>
  <si>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</si>
  <si>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</si>
  <si>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</si>
  <si>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</si>
  <si>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</si>
  <si>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</si>
  <si>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</si>
  <si>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</si>
  <si>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</si>
  <si>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</si>
  <si>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</si>
  <si>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</si>
  <si>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</si>
  <si>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</si>
  <si>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</si>
  <si>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</si>
  <si>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</si>
  <si>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</si>
  <si>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</si>
  <si>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</si>
  <si>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</si>
  <si>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</si>
  <si>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</si>
  <si>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</si>
  <si>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</si>
  <si>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</si>
  <si>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</si>
  <si>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</si>
  <si>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</si>
  <si>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</si>
  <si>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</si>
  <si>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</si>
  <si>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</si>
  <si>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</si>
  <si>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</si>
  <si>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</si>
  <si>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</si>
  <si>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</si>
  <si>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</si>
  <si>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</si>
  <si>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</si>
  <si>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</si>
  <si>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</si>
  <si>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</si>
  <si>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</si>
  <si>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</si>
  <si>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</si>
  <si>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</si>
  <si>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</si>
  <si>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</si>
  <si>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</si>
  <si>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</si>
  <si>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</si>
  <si>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</si>
  <si>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</si>
  <si>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</si>
  <si>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</si>
  <si>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</si>
  <si>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</si>
  <si>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</si>
  <si>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</si>
  <si>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</si>
  <si>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</si>
  <si>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</si>
  <si>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</si>
  <si>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</si>
  <si>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</si>
  <si>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</si>
  <si>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</si>
  <si>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</si>
  <si>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</si>
  <si>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</si>
  <si>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</si>
  <si>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</si>
  <si>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</si>
  <si>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</si>
  <si>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</si>
  <si>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</si>
  <si>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</si>
  <si>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</si>
  <si>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</si>
  <si>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</si>
  <si>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</si>
  <si>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</si>
  <si>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</si>
  <si>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</si>
  <si>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</si>
  <si>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</si>
  <si>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</si>
  <si>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</si>
  <si>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</si>
  <si>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</si>
  <si>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</si>
  <si>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</si>
  <si>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</si>
  <si>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</si>
  <si>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</si>
  <si>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</si>
  <si>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</si>
  <si>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</si>
  <si>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</si>
  <si>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</si>
  <si>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</si>
  <si>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</si>
  <si>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</si>
  <si>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</si>
  <si>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</si>
  <si>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</si>
  <si>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</si>
  <si>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</si>
  <si>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</si>
  <si>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</si>
  <si>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</si>
  <si>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</si>
  <si>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</si>
  <si>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</si>
  <si>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</si>
  <si>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</si>
  <si>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</si>
  <si>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</si>
  <si>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</si>
  <si>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</si>
  <si>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</si>
  <si>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</si>
  <si>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</si>
  <si>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</si>
  <si>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</si>
  <si>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</si>
  <si>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</si>
  <si>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</si>
  <si>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</si>
  <si>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</si>
  <si>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</si>
  <si>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</si>
  <si>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</si>
  <si>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</si>
  <si>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</si>
  <si>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</si>
  <si>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</si>
  <si>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</si>
  <si>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</si>
  <si>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</si>
  <si>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</si>
  <si>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</si>
  <si>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</si>
  <si>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</si>
  <si>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</si>
  <si>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</si>
  <si>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</si>
  <si>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</si>
  <si>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</si>
  <si>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</si>
  <si>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</si>
  <si>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</si>
  <si>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</si>
  <si>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</si>
  <si>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</si>
  <si>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</si>
  <si>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</si>
  <si>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</si>
  <si>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</si>
  <si>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</si>
  <si>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</si>
  <si>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</si>
  <si>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</si>
  <si>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</si>
  <si>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</si>
  <si>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</si>
  <si>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</si>
  <si>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</si>
  <si>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</si>
  <si>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</si>
  <si>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</si>
  <si>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</si>
  <si>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</si>
  <si>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</si>
  <si>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</si>
  <si>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</si>
  <si>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</si>
  <si>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</si>
  <si>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</si>
  <si>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</si>
  <si>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</si>
  <si>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</si>
  <si>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</si>
  <si>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</si>
  <si>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</si>
  <si>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</si>
  <si>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</si>
  <si>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</si>
  <si>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</si>
  <si>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</si>
  <si>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</si>
  <si>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</si>
  <si>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</si>
  <si>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</si>
  <si>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</si>
  <si>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</si>
  <si>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</si>
  <si>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</si>
  <si>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</si>
  <si>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</si>
  <si>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</si>
  <si>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</si>
  <si>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</si>
  <si>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</si>
  <si>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</si>
  <si>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</si>
  <si>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</si>
  <si>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</si>
  <si>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</si>
  <si>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</si>
  <si>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</si>
  <si>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</si>
  <si>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</si>
  <si>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</si>
  <si>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</si>
  <si>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</si>
  <si>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</si>
  <si>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</si>
  <si>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</si>
  <si>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</si>
  <si>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</si>
  <si>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</si>
  <si>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</si>
  <si>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</si>
  <si>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</si>
  <si>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</si>
  <si>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</si>
  <si>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</si>
  <si>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</si>
  <si>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</si>
  <si>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</si>
  <si>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</si>
  <si>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</si>
  <si>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</si>
  <si>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</si>
  <si>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</si>
  <si>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</si>
  <si>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</si>
  <si>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</si>
  <si>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</si>
  <si>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</si>
  <si>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</si>
  <si>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</si>
  <si>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</si>
  <si>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</si>
  <si>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</si>
  <si>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</si>
  <si>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</si>
  <si>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</si>
  <si>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</si>
  <si>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</si>
  <si>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</si>
  <si>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</si>
  <si>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</si>
  <si>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</si>
  <si>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</si>
  <si>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</si>
  <si>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</si>
  <si>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</si>
  <si>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</si>
  <si>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</si>
  <si>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</si>
  <si>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</si>
  <si>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</si>
  <si>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</si>
  <si>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</si>
  <si>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</si>
  <si>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</si>
  <si>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</si>
  <si>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</si>
  <si>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</si>
  <si>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</si>
  <si>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</si>
  <si>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</si>
  <si>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</si>
  <si>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</si>
  <si>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</si>
  <si>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</si>
  <si>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</si>
  <si>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</si>
  <si>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</si>
  <si>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</si>
  <si>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</si>
  <si>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</si>
  <si>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</si>
  <si>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</si>
  <si>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</si>
  <si>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</si>
  <si>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</si>
  <si>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</si>
  <si>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</si>
  <si>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</si>
  <si>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</si>
  <si>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</si>
  <si>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</si>
  <si>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</si>
  <si>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</si>
  <si>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</si>
  <si>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</si>
  <si>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</si>
  <si>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</si>
  <si>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</si>
  <si>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</si>
  <si>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</si>
  <si>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</si>
  <si>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</si>
  <si>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</si>
  <si>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</si>
  <si>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</si>
  <si>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</si>
  <si>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</si>
  <si>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</si>
  <si>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</si>
  <si>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</si>
  <si>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</si>
  <si>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</si>
  <si>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</si>
  <si>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</si>
  <si>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</si>
  <si>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</si>
  <si>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</si>
  <si>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</si>
  <si>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</si>
  <si>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</si>
  <si>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</si>
  <si>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</si>
  <si>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</si>
  <si>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</si>
  <si>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</si>
  <si>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</si>
  <si>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</si>
  <si>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</si>
  <si>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</si>
  <si>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</si>
  <si>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</si>
  <si>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</si>
  <si>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</si>
  <si>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</si>
  <si>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</si>
  <si>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</si>
  <si>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</si>
  <si>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</si>
  <si>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</si>
  <si>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</si>
  <si>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</si>
  <si>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</si>
  <si>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</si>
  <si>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</si>
  <si>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</si>
  <si>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</si>
  <si>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</si>
  <si>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</si>
  <si>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</si>
  <si>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</si>
  <si>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</si>
  <si>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</si>
  <si>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</si>
  <si>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</si>
  <si>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</si>
  <si>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</si>
  <si>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</si>
  <si>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</si>
  <si>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</si>
  <si>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</si>
  <si>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</si>
  <si>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</si>
  <si>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</si>
  <si>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</si>
  <si>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</si>
  <si>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</si>
  <si>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</si>
  <si>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</si>
  <si>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</si>
  <si>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</si>
  <si>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</si>
  <si>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</si>
  <si>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</si>
  <si>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</si>
  <si>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</si>
  <si>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</si>
  <si>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</si>
  <si>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</si>
  <si>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</si>
  <si>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</si>
  <si>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</si>
  <si>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</si>
  <si>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</si>
  <si>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</si>
  <si>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</si>
  <si>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</si>
  <si>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</si>
  <si>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</si>
  <si>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</si>
  <si>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</si>
  <si>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</si>
  <si>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</si>
  <si>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</si>
  <si>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</si>
  <si>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</si>
  <si>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</si>
  <si>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</si>
  <si>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</si>
  <si>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</si>
  <si>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</si>
  <si>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</si>
  <si>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</si>
  <si>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</si>
  <si>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</si>
  <si>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</si>
  <si>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</si>
  <si>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</si>
  <si>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</si>
  <si>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</si>
  <si>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</si>
  <si>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</si>
  <si>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</si>
  <si>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</si>
  <si>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</si>
  <si>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</si>
  <si>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</si>
  <si>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</si>
  <si>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</si>
  <si>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</si>
  <si>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</si>
  <si>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</si>
  <si>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</si>
  <si>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</si>
  <si>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</si>
  <si>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</si>
  <si>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</si>
  <si>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</si>
  <si>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</si>
  <si>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</si>
  <si>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</si>
  <si>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</si>
  <si>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</si>
  <si>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</si>
  <si>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</si>
  <si>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</si>
  <si>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</si>
  <si>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</si>
  <si>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</si>
  <si>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</si>
  <si>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</si>
  <si>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</si>
  <si>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</si>
  <si>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</si>
  <si>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</si>
  <si>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</si>
  <si>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</si>
  <si>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</si>
  <si>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</si>
  <si>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</si>
  <si>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</si>
  <si>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</si>
  <si>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</si>
  <si>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</si>
  <si>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</si>
  <si>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</si>
  <si>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</si>
  <si>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</si>
  <si>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</si>
  <si>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</si>
  <si>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</si>
  <si>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</si>
  <si>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</si>
  <si>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</si>
  <si>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</si>
  <si>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</si>
  <si>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</si>
  <si>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</si>
  <si>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</si>
  <si>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</si>
  <si>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</si>
  <si>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</si>
  <si>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</si>
  <si>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</si>
  <si>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</si>
  <si>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</si>
  <si>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</si>
  <si>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</si>
  <si>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</si>
  <si>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</si>
  <si>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</si>
  <si>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</si>
  <si>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</si>
  <si>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</si>
  <si>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</si>
  <si>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</si>
  <si>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</si>
  <si>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</si>
  <si>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</si>
  <si>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</si>
  <si>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</si>
  <si>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</si>
  <si>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</si>
  <si>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</si>
  <si>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</si>
  <si>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</si>
  <si>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</si>
  <si>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</si>
  <si>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</si>
  <si>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</si>
  <si>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</si>
  <si>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</si>
  <si>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</si>
  <si>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</si>
  <si>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</si>
  <si>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</si>
  <si>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</si>
  <si>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</si>
  <si>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</si>
  <si>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</si>
  <si>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</si>
  <si>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</si>
  <si>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</si>
  <si>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</si>
  <si>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</si>
  <si>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</si>
  <si>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</si>
  <si>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</si>
  <si>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</si>
  <si>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</si>
  <si>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</si>
  <si>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</si>
  <si>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</si>
  <si>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</si>
  <si>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</si>
  <si>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</si>
  <si>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</si>
  <si>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</si>
  <si>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</si>
  <si>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</si>
  <si>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</si>
  <si>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</si>
  <si>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</si>
  <si>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</si>
  <si>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</si>
  <si>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</si>
  <si>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</si>
  <si>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</si>
  <si>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</si>
  <si>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</si>
  <si>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</si>
  <si>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</si>
  <si>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</si>
  <si>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</si>
  <si>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</si>
  <si>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</si>
  <si>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</si>
  <si>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</si>
  <si>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</si>
  <si>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</si>
  <si>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</si>
  <si>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</si>
  <si>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</si>
  <si>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</si>
  <si>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</si>
  <si>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</si>
  <si>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</si>
  <si>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</si>
  <si>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</si>
  <si>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</si>
  <si>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</si>
  <si>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</si>
  <si>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</si>
  <si>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</si>
  <si>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</si>
  <si>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</si>
  <si>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</si>
  <si>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</si>
  <si>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</si>
  <si>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</si>
  <si>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</si>
  <si>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</si>
  <si>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</si>
  <si>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</si>
  <si>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</si>
  <si>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</si>
  <si>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</si>
  <si>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</si>
  <si>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</si>
  <si>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</si>
  <si>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</si>
  <si>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</si>
  <si>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</si>
  <si>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</si>
  <si>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</si>
  <si>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</si>
  <si>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</si>
  <si>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</si>
  <si>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</si>
  <si>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</si>
  <si>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</si>
  <si>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</si>
  <si>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</si>
  <si>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</si>
  <si>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</si>
  <si>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</si>
  <si>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</si>
  <si>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</si>
  <si>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</si>
  <si>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</si>
  <si>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</si>
  <si>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</si>
  <si>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</si>
  <si>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</si>
  <si>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</si>
  <si>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</si>
  <si>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</si>
  <si>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</si>
  <si>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</si>
  <si>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</si>
  <si>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</si>
  <si>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</si>
  <si>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</si>
  <si>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</si>
  <si>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</si>
  <si>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</si>
  <si>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</si>
  <si>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</si>
  <si>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</si>
  <si>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</si>
  <si>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</si>
  <si>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</si>
  <si>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</si>
  <si>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</si>
  <si>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</si>
  <si>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</si>
  <si>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</si>
  <si>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</si>
  <si>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</si>
  <si>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</si>
  <si>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</si>
  <si>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</si>
  <si>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</si>
  <si>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</si>
  <si>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</si>
  <si>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</si>
  <si>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</si>
  <si>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</si>
  <si>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</si>
  <si>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</si>
  <si>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</si>
  <si>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</si>
  <si>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</si>
  <si>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</si>
  <si>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</si>
  <si>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</si>
  <si>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</si>
  <si>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</si>
  <si>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</si>
  <si>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</si>
  <si>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</si>
  <si>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</si>
  <si>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</si>
  <si>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</si>
  <si>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</si>
  <si>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</si>
  <si>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</si>
  <si>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</si>
  <si>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</si>
  <si>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</si>
  <si>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</si>
  <si>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</si>
  <si>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</si>
  <si>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</si>
  <si>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</si>
  <si>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</si>
  <si>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</si>
  <si>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</si>
  <si>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</si>
  <si>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</si>
  <si>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</si>
  <si>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</si>
  <si>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</si>
  <si>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</si>
  <si>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</si>
  <si>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</si>
  <si>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</si>
  <si>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</si>
  <si>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</si>
  <si>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</si>
  <si>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</si>
  <si>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</si>
  <si>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</si>
  <si>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</si>
  <si>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</si>
  <si>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</si>
  <si>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</si>
  <si>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</si>
  <si>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</si>
  <si>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</si>
  <si>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</si>
  <si>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</si>
  <si>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</si>
  <si>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</si>
  <si>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</si>
  <si>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</si>
  <si>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</si>
  <si>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</si>
  <si>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</si>
  <si>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</si>
  <si>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</si>
  <si>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</si>
  <si>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</si>
  <si>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</si>
  <si>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</si>
  <si>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</si>
  <si>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</si>
  <si>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</si>
  <si>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</si>
  <si>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</si>
  <si>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</si>
  <si>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</si>
  <si>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</si>
  <si>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</si>
  <si>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</si>
  <si>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</si>
  <si>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</si>
  <si>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</si>
  <si>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</si>
  <si>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</si>
  <si>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</si>
  <si>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</si>
  <si>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</si>
  <si>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</si>
  <si>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</si>
  <si>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</si>
  <si>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</si>
  <si>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</si>
  <si>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</si>
  <si>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</si>
  <si>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</si>
  <si>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</si>
  <si>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</si>
  <si>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</si>
  <si>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</si>
  <si>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</si>
  <si>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</si>
  <si>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</si>
  <si>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</si>
  <si>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</si>
  <si>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</si>
  <si>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</si>
  <si>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</si>
  <si>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</si>
  <si>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</si>
  <si>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</si>
  <si>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</si>
  <si>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</si>
  <si>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</si>
  <si>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</si>
  <si>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</si>
  <si>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</si>
  <si>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</si>
  <si>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</si>
  <si>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</si>
  <si>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</si>
  <si>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</si>
  <si>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</si>
  <si>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</si>
  <si>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</si>
  <si>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</si>
  <si>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</si>
  <si>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</si>
  <si>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</si>
  <si>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</si>
  <si>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</si>
  <si>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</si>
  <si>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</si>
  <si>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</si>
  <si>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</si>
  <si>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</si>
  <si>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</si>
  <si>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</si>
  <si>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</si>
  <si>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</si>
  <si>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</si>
  <si>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</si>
  <si>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</si>
  <si>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</si>
  <si>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</si>
  <si>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</si>
  <si>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</si>
  <si>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</si>
  <si>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</si>
  <si>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</si>
  <si>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</si>
  <si>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</si>
  <si>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</si>
  <si>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</si>
  <si>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</si>
  <si>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</si>
  <si>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</si>
  <si>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</si>
  <si>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</si>
  <si>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</si>
  <si>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</si>
  <si>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</si>
  <si>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</si>
  <si>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</si>
  <si>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</si>
  <si>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</si>
  <si>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</si>
  <si>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</si>
  <si>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</si>
  <si>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</si>
  <si>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</si>
  <si>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</si>
  <si>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</si>
  <si>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</si>
  <si>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</si>
  <si>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</si>
  <si>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</si>
  <si>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</si>
  <si>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</si>
  <si>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</si>
  <si>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</si>
  <si>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</si>
  <si>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</si>
  <si>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</si>
  <si>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</si>
  <si>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</si>
  <si>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</si>
  <si>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</si>
  <si>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</si>
  <si>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</si>
  <si>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</si>
  <si>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</si>
  <si>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</si>
  <si>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</si>
  <si>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</si>
  <si>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</si>
  <si>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</si>
  <si>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</si>
  <si>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</si>
  <si>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</si>
  <si>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</si>
  <si>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</si>
  <si>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</si>
  <si>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</si>
  <si>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</si>
  <si>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</si>
  <si>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</si>
  <si>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</si>
  <si>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</si>
  <si>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</si>
  <si>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</si>
  <si>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</si>
  <si>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</si>
  <si>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</si>
  <si>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</si>
  <si>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</si>
  <si>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</si>
  <si>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</si>
  <si>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</si>
  <si>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</si>
  <si>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</si>
  <si>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</si>
  <si>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</si>
  <si>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</si>
  <si>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</si>
  <si>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</si>
  <si>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</si>
  <si>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</si>
  <si>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</si>
  <si>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</si>
  <si>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</si>
  <si>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</si>
  <si>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</si>
  <si>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</si>
  <si>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</si>
  <si>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</si>
  <si>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</si>
  <si>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</si>
  <si>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</si>
  <si>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</si>
  <si>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</si>
  <si>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</si>
  <si>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</si>
  <si>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</si>
  <si>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</si>
  <si>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</si>
  <si>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</si>
  <si>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</si>
  <si>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</si>
  <si>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</si>
  <si>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</si>
  <si>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</si>
  <si>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</si>
  <si>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</si>
  <si>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</si>
  <si>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</si>
  <si>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</si>
  <si>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</si>
  <si>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</si>
  <si>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</si>
  <si>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</si>
  <si>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</si>
  <si>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</si>
  <si>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</si>
  <si>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</si>
  <si>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</si>
  <si>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</si>
  <si>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</si>
  <si>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</si>
  <si>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</si>
  <si>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</si>
  <si>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</si>
  <si>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</si>
  <si>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</si>
  <si>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</si>
  <si>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</si>
  <si>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</si>
  <si>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</si>
  <si>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</si>
  <si>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</si>
  <si>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</si>
  <si>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</si>
  <si>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</si>
  <si>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</si>
  <si>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</si>
  <si>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</si>
  <si>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</si>
  <si>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</si>
  <si>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</si>
  <si>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</si>
  <si>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</si>
  <si>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</si>
  <si>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</si>
  <si>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</si>
  <si>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</si>
  <si>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</si>
  <si>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</si>
  <si>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</si>
  <si>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</si>
  <si>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</si>
  <si>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</si>
  <si>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</si>
  <si>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</si>
  <si>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</si>
  <si>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</si>
  <si>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</si>
  <si>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</si>
  <si>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</si>
  <si>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</si>
  <si>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</si>
  <si>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</si>
  <si>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</si>
  <si>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</si>
  <si>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</si>
  <si>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</si>
  <si>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</si>
  <si>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</si>
  <si>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</si>
  <si>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</si>
  <si>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</si>
  <si>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</si>
  <si>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</si>
  <si>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</si>
  <si>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</si>
  <si>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</si>
  <si>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</si>
  <si>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</si>
  <si>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</si>
  <si>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</si>
  <si>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</si>
  <si>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</si>
  <si>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</si>
  <si>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</si>
  <si>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</si>
  <si>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</si>
  <si>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</si>
  <si>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</si>
  <si>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</si>
  <si>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</si>
  <si>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</si>
  <si>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</si>
  <si>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</si>
  <si>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</si>
  <si>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</si>
  <si>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</si>
  <si>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</si>
  <si>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</si>
  <si>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</si>
  <si>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</si>
  <si>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</si>
  <si>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</si>
  <si>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</si>
  <si>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</si>
  <si>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</si>
  <si>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</si>
  <si>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</si>
  <si>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</si>
  <si>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</si>
  <si>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</si>
  <si>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</si>
  <si>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</si>
  <si>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</si>
  <si>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</si>
  <si>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</si>
  <si>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</si>
  <si>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</si>
  <si>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</si>
  <si>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</si>
  <si>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</si>
  <si>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</si>
  <si>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</si>
  <si>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</si>
  <si>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</si>
  <si>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</si>
  <si>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</si>
  <si>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</si>
  <si>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</si>
  <si>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</si>
  <si>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</si>
  <si>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</si>
  <si>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</si>
  <si>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</si>
  <si>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</si>
  <si>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</si>
  <si>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</si>
  <si>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</si>
  <si>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</si>
  <si>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</si>
  <si>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</si>
  <si>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</si>
  <si>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</si>
  <si>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</si>
  <si>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</si>
  <si>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</si>
  <si>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</si>
  <si>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</si>
  <si>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</si>
  <si>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</si>
  <si>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</si>
  <si>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</si>
  <si>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</si>
  <si>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</si>
  <si>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</si>
  <si>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</si>
  <si>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</si>
  <si>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</si>
  <si>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</si>
  <si>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</si>
  <si>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</si>
  <si>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</si>
  <si>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</si>
  <si>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</si>
  <si>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</si>
  <si>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</si>
  <si>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</si>
  <si>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</si>
  <si>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</si>
  <si>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</si>
  <si>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</si>
  <si>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</si>
  <si>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</si>
  <si>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</si>
  <si>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</si>
  <si>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</si>
  <si>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</si>
  <si>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</si>
  <si>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</si>
  <si>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</si>
  <si>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</si>
  <si>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</si>
  <si>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</si>
  <si>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</si>
  <si>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</si>
  <si>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</si>
  <si>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</si>
  <si>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</si>
  <si>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</si>
  <si>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</si>
  <si>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</si>
  <si>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</si>
  <si>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</si>
  <si>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</si>
  <si>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</si>
  <si>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</si>
  <si>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</si>
  <si>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</si>
  <si>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</si>
  <si>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</si>
  <si>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</si>
  <si>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</si>
  <si>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</si>
  <si>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</si>
  <si>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</si>
  <si>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</si>
  <si>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</si>
  <si>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</si>
  <si>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</si>
  <si>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</si>
  <si>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</si>
  <si>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</si>
  <si>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</si>
  <si>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</si>
  <si>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</si>
  <si>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</si>
  <si>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</si>
  <si>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</si>
  <si>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</si>
  <si>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</si>
  <si>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</si>
  <si>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</si>
  <si>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</si>
  <si>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</si>
  <si>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</si>
  <si>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</si>
  <si>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</si>
  <si>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</si>
  <si>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</si>
  <si>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</si>
  <si>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</si>
  <si>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</si>
  <si>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</si>
  <si>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</si>
  <si>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</si>
  <si>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</si>
  <si>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</si>
  <si>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</si>
  <si>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</si>
  <si>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</si>
  <si>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</si>
  <si>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</si>
  <si>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</si>
  <si>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</si>
  <si>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</si>
  <si>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</si>
  <si>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</si>
  <si>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</si>
  <si>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</si>
  <si>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</si>
  <si>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</si>
  <si>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</si>
  <si>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</si>
  <si>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</si>
  <si>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</si>
  <si>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</si>
  <si>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</si>
  <si>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</si>
  <si>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</si>
  <si>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</si>
  <si>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</si>
  <si>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</si>
  <si>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</si>
  <si>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</si>
  <si>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</si>
  <si>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</si>
  <si>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</si>
  <si>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</si>
  <si>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</si>
  <si>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</si>
  <si>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</si>
  <si>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</si>
  <si>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</si>
  <si>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</si>
  <si>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</si>
  <si>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</si>
  <si>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</si>
  <si>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</si>
  <si>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</si>
  <si>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</si>
  <si>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</si>
  <si>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</si>
  <si>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</si>
  <si>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</si>
  <si>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</si>
  <si>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</si>
  <si>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</si>
  <si>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</si>
  <si>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</si>
  <si>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</si>
  <si>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</si>
  <si>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</si>
  <si>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</si>
  <si>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</si>
  <si>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</si>
  <si>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</si>
  <si>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</si>
  <si>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</si>
  <si>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</si>
  <si>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</si>
  <si>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</si>
  <si>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</si>
  <si>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</si>
  <si>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</si>
  <si>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</si>
  <si>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</si>
  <si>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</si>
  <si>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</si>
  <si>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</si>
  <si>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</si>
  <si>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</si>
  <si>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</si>
  <si>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</si>
  <si>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</si>
  <si>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</si>
  <si>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</si>
  <si>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</si>
  <si>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</si>
  <si>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</si>
  <si>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</si>
  <si>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</si>
  <si>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</si>
  <si>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</si>
  <si>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</si>
  <si>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</si>
  <si>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</si>
  <si>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</si>
  <si>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</si>
  <si>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</si>
  <si>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</si>
  <si>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</si>
  <si>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</si>
  <si>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</si>
  <si>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</si>
  <si>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</si>
  <si>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</si>
  <si>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</si>
  <si>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</si>
  <si>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</si>
  <si>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</si>
  <si>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</si>
  <si>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</si>
  <si>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</si>
  <si>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</si>
  <si>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</si>
  <si>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</si>
  <si>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</si>
  <si>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</si>
  <si>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</si>
  <si>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</si>
  <si>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</si>
  <si>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</si>
  <si>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</si>
  <si>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</si>
  <si>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</si>
  <si>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</si>
  <si>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</si>
  <si>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</si>
  <si>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</si>
  <si>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</si>
  <si>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</si>
  <si>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</si>
  <si>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</si>
  <si>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</si>
  <si>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</si>
  <si>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</si>
  <si>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</si>
  <si>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</si>
  <si>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</si>
  <si>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</si>
  <si>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</si>
  <si>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</si>
  <si>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</si>
  <si>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</si>
  <si>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</si>
  <si>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</si>
  <si>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</si>
  <si>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</si>
  <si>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</si>
  <si>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</si>
  <si>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</si>
  <si>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</si>
  <si>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</si>
  <si>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</si>
  <si>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</si>
  <si>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</si>
  <si>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</si>
  <si>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</si>
  <si>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</si>
  <si>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</si>
  <si>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</si>
  <si>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</si>
  <si>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</si>
  <si>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</si>
  <si>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</si>
  <si>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</si>
  <si>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</si>
  <si>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</si>
  <si>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</si>
  <si>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</si>
  <si>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</si>
  <si>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</si>
  <si>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</si>
  <si>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</si>
  <si>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</si>
  <si>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</si>
  <si>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</si>
  <si>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</si>
  <si>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</si>
  <si>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</si>
  <si>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</si>
  <si>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</si>
  <si>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</si>
  <si>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</si>
  <si>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</si>
  <si>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</si>
  <si>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</si>
  <si>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</si>
  <si>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</si>
  <si>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</si>
  <si>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</si>
  <si>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</si>
  <si>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</si>
  <si>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</si>
  <si>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</si>
  <si>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</si>
  <si>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</si>
  <si>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</si>
  <si>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</si>
  <si>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</si>
  <si>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</si>
  <si>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</si>
  <si>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</si>
  <si>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</si>
  <si>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</si>
  <si>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</si>
  <si>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</si>
  <si>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</si>
  <si>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</si>
  <si>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</si>
  <si>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</si>
  <si>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</si>
  <si>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</si>
  <si>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</si>
  <si>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</si>
  <si>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</si>
  <si>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</si>
  <si>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</si>
  <si>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</si>
  <si>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</si>
  <si>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</si>
  <si>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</si>
  <si>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</si>
  <si>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</si>
  <si>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</si>
  <si>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</si>
  <si>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</si>
  <si>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</si>
  <si>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</si>
  <si>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</si>
  <si>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</si>
  <si>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</si>
  <si>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</si>
  <si>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</si>
  <si>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</si>
  <si>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</si>
  <si>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</si>
  <si>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</si>
  <si>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</si>
  <si>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</si>
  <si>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</si>
  <si>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</si>
  <si>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</si>
  <si>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</si>
  <si>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</si>
  <si>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</si>
  <si>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</si>
  <si>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</si>
  <si>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</si>
  <si>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</si>
  <si>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</si>
  <si>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</si>
  <si>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</si>
  <si>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</si>
  <si>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</si>
  <si>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</si>
  <si>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</si>
  <si>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</si>
  <si>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</si>
  <si>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</si>
  <si>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</si>
  <si>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</si>
  <si>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</si>
  <si>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</si>
  <si>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</si>
  <si>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</si>
  <si>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</si>
  <si>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</si>
  <si>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</si>
  <si>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</si>
  <si>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</si>
  <si>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</si>
  <si>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</si>
  <si>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</si>
  <si>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</si>
  <si>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</si>
  <si>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</si>
  <si>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</si>
  <si>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</si>
  <si>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</si>
  <si>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</si>
  <si>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</si>
  <si>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</si>
  <si>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</si>
  <si>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</si>
  <si>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</si>
  <si>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</si>
  <si>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</si>
  <si>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</si>
  <si>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</si>
  <si>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</si>
  <si>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</si>
  <si>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</si>
  <si>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</si>
  <si>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</si>
  <si>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</si>
  <si>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</si>
  <si>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</si>
  <si>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</si>
  <si>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</si>
  <si>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</si>
  <si>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</si>
  <si>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</si>
  <si>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</si>
  <si>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</si>
  <si>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</si>
  <si>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</si>
  <si>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</si>
  <si>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</si>
  <si>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</si>
  <si>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</si>
  <si>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</si>
  <si>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</si>
  <si>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</si>
  <si>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</si>
  <si>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</si>
  <si>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</si>
  <si>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</si>
  <si>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</si>
  <si>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</si>
  <si>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</si>
  <si>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</si>
  <si>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</si>
  <si>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</si>
  <si>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</si>
  <si>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</si>
  <si>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</si>
  <si>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</si>
  <si>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</si>
  <si>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</si>
  <si>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</si>
  <si>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</si>
  <si>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</si>
  <si>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</si>
  <si>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</si>
  <si>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</si>
  <si>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</si>
  <si>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</si>
  <si>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</si>
  <si>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</si>
  <si>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</si>
  <si>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</si>
  <si>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</si>
  <si>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</si>
  <si>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</si>
  <si>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</si>
  <si>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</si>
  <si>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</si>
  <si>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</si>
  <si>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</si>
  <si>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</si>
  <si>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</si>
  <si>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</si>
  <si>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</si>
  <si>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</si>
  <si>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</si>
  <si>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</si>
  <si>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</si>
  <si>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</si>
  <si>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</si>
  <si>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</si>
  <si>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</si>
  <si>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</si>
  <si>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</si>
  <si>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</si>
  <si>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</si>
  <si>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</si>
  <si>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</si>
  <si>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</si>
  <si>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</si>
  <si>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</si>
  <si>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</si>
  <si>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</si>
  <si>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</si>
  <si>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</si>
  <si>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</si>
  <si>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</si>
  <si>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</si>
  <si>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</si>
  <si>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</si>
  <si>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</si>
  <si>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</si>
  <si>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</si>
  <si>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</si>
  <si>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</si>
  <si>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</si>
  <si>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</si>
  <si>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</si>
  <si>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</si>
  <si>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</si>
  <si>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</si>
  <si>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</si>
  <si>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</si>
  <si>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</si>
  <si>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</si>
  <si>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</si>
  <si>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</si>
  <si>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</si>
  <si>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</si>
  <si>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</si>
  <si>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</si>
  <si>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</si>
  <si>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</si>
  <si>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</si>
  <si>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</si>
  <si>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</si>
  <si>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</si>
  <si>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</si>
  <si>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</si>
  <si>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</si>
  <si>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</si>
  <si>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</si>
  <si>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</si>
  <si>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</si>
  <si>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</si>
  <si>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</si>
  <si>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</si>
  <si>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</si>
  <si>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</si>
  <si>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</si>
  <si>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</si>
  <si>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</si>
  <si>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</si>
  <si>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</si>
  <si>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</si>
  <si>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</si>
  <si>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</si>
  <si>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</si>
  <si>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</si>
  <si>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</si>
  <si>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</si>
  <si>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</si>
  <si>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</si>
  <si>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</si>
  <si>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</si>
  <si>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</si>
  <si>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</si>
  <si>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</si>
  <si>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</si>
  <si>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</si>
  <si>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</si>
  <si>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</si>
  <si>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</si>
  <si>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</si>
  <si>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</si>
  <si>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</si>
  <si>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</si>
  <si>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</si>
  <si>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</si>
  <si>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</si>
  <si>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</si>
  <si>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</si>
  <si>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</si>
  <si>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</si>
  <si>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</si>
  <si>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</si>
  <si>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</si>
  <si>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</si>
  <si>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</si>
  <si>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</si>
  <si>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</si>
  <si>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</si>
  <si>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</si>
  <si>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</si>
  <si>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</si>
  <si>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</si>
  <si>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</si>
  <si>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</si>
  <si>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</si>
  <si>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</si>
  <si>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</si>
  <si>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</si>
  <si>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</si>
  <si>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</si>
  <si>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</si>
  <si>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</si>
  <si>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</si>
  <si>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</si>
  <si>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</si>
  <si>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</si>
  <si>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</si>
  <si>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</si>
  <si>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</si>
  <si>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</si>
  <si>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</si>
  <si>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</si>
  <si>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</si>
  <si>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</si>
  <si>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</si>
  <si>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</si>
  <si>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</si>
  <si>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</si>
  <si>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</si>
  <si>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</si>
  <si>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</si>
  <si>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</si>
  <si>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</si>
  <si>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</si>
  <si>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</si>
  <si>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</si>
  <si>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</si>
  <si>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</si>
  <si>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</si>
  <si>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</si>
  <si>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</si>
  <si>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</si>
  <si>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</si>
  <si>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</si>
  <si>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</si>
  <si>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</si>
  <si>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</si>
  <si>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</si>
  <si>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</si>
  <si>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</si>
  <si>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</si>
  <si>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</si>
  <si>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</si>
  <si>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</si>
  <si>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</si>
  <si>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</si>
  <si>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</si>
  <si>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</si>
  <si>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</si>
  <si>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</si>
  <si>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</si>
  <si>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</si>
  <si>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</si>
  <si>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</si>
  <si>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</si>
  <si>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</si>
  <si>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</si>
  <si>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</si>
  <si>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</si>
  <si>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</si>
  <si>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</si>
  <si>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</si>
  <si>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</si>
  <si>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</si>
  <si>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</si>
  <si>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</si>
  <si>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</si>
  <si>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</si>
  <si>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</si>
  <si>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</si>
  <si>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</si>
  <si>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</si>
  <si>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</si>
  <si>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</si>
  <si>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</si>
  <si>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</si>
  <si>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</si>
  <si>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</si>
  <si>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</si>
  <si>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</si>
  <si>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</si>
  <si>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</si>
  <si>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</si>
  <si>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</si>
  <si>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</si>
  <si>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</si>
  <si>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</si>
  <si>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</si>
  <si>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</si>
  <si>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</si>
  <si>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</si>
  <si>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</si>
  <si>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</si>
  <si>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</si>
  <si>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</si>
  <si>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</si>
  <si>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</si>
  <si>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</si>
  <si>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</si>
  <si>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</si>
  <si>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</si>
  <si>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</si>
  <si>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</si>
  <si>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</si>
  <si>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</si>
  <si>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</si>
  <si>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</si>
  <si>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</si>
  <si>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</si>
  <si>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</si>
  <si>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</si>
  <si>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</si>
  <si>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</si>
  <si>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</si>
  <si>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</si>
  <si>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</si>
  <si>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</si>
  <si>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</si>
  <si>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</si>
  <si>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</si>
  <si>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</si>
  <si>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</si>
  <si>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</si>
  <si>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</si>
  <si>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</si>
  <si>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</si>
  <si>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</si>
  <si>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</si>
  <si>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</si>
  <si>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</si>
  <si>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</si>
  <si>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</si>
  <si>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</si>
  <si>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</si>
  <si>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</si>
  <si>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</si>
  <si>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</si>
  <si>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</si>
  <si>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</si>
  <si>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</si>
  <si>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</si>
  <si>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</si>
  <si>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</si>
  <si>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</si>
  <si>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</si>
  <si>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</si>
  <si>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</si>
  <si>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</si>
  <si>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</si>
  <si>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</si>
  <si>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</si>
  <si>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</si>
  <si>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</si>
  <si>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</si>
  <si>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</si>
  <si>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</si>
  <si>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</si>
  <si>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</si>
  <si>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</si>
  <si>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</si>
  <si>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</si>
  <si>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</si>
  <si>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</si>
  <si>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</si>
  <si>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</si>
  <si>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</si>
  <si>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</si>
  <si>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</si>
  <si>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</si>
  <si>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</si>
  <si>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</si>
  <si>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</si>
  <si>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</si>
  <si>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</si>
  <si>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</si>
  <si>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</si>
  <si>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</si>
  <si>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</si>
  <si>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</si>
  <si>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</si>
  <si>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</si>
  <si>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</si>
  <si>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</si>
  <si>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</si>
  <si>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</si>
  <si>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</si>
  <si>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</si>
  <si>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</si>
  <si>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</si>
  <si>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</si>
  <si>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</si>
  <si>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</si>
  <si>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</si>
  <si>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</si>
  <si>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</si>
  <si>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</si>
  <si>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</si>
  <si>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</si>
  <si>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</si>
  <si>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</si>
  <si>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</si>
  <si>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</si>
  <si>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</si>
  <si>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</si>
  <si>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</si>
  <si>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</si>
  <si>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</si>
  <si>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</si>
  <si>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</si>
  <si>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</si>
  <si>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</si>
  <si>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</si>
  <si>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</si>
  <si>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</si>
  <si>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</si>
  <si>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</si>
  <si>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</si>
  <si>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</si>
  <si>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</si>
  <si>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</si>
  <si>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</si>
  <si>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</si>
  <si>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</si>
  <si>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</si>
  <si>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</si>
  <si>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</si>
  <si>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</si>
  <si>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</si>
  <si>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</si>
  <si>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</si>
  <si>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</si>
  <si>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</si>
  <si>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</si>
  <si>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</si>
  <si>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</si>
  <si>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</si>
  <si>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</si>
  <si>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</si>
  <si>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</si>
  <si>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</si>
  <si>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</si>
  <si>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</si>
  <si>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</si>
  <si>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</si>
  <si>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</si>
  <si>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</si>
  <si>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</si>
  <si>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</si>
  <si>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</si>
  <si>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</si>
  <si>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</si>
  <si>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</si>
  <si>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</si>
  <si>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</si>
  <si>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</si>
  <si>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</si>
  <si>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</si>
  <si>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</si>
  <si>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</si>
  <si>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</si>
  <si>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</si>
  <si>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</si>
  <si>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</si>
  <si>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</si>
  <si>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</si>
  <si>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</si>
  <si>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</si>
  <si>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</si>
  <si>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</si>
  <si>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</si>
  <si>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</si>
  <si>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</si>
  <si>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</si>
  <si>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</si>
  <si>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</si>
  <si>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</si>
  <si>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</si>
  <si>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</si>
  <si>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</si>
  <si>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</si>
  <si>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</si>
  <si>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</si>
  <si>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</si>
  <si>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</si>
  <si>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</si>
  <si>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</si>
  <si>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</si>
  <si>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</si>
  <si>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</si>
  <si>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</si>
  <si>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</si>
  <si>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</si>
  <si>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</si>
  <si>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</si>
  <si>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</si>
  <si>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</si>
  <si>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</si>
  <si>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</si>
  <si>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</si>
  <si>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</si>
  <si>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</si>
  <si>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</si>
  <si>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</si>
  <si>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</si>
  <si>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</si>
  <si>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</si>
  <si>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</si>
  <si>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</si>
  <si>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</si>
  <si>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</si>
  <si>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</si>
  <si>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</si>
  <si>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</si>
  <si>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</si>
  <si>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</si>
  <si>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</si>
  <si>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</si>
  <si>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</si>
  <si>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</si>
  <si>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</si>
  <si>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</si>
  <si>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</si>
  <si>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</si>
  <si>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</si>
  <si>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</si>
  <si>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</si>
  <si>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</si>
  <si>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</si>
  <si>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</si>
  <si>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</si>
  <si>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</si>
  <si>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</si>
  <si>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</si>
  <si>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</si>
  <si>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</si>
  <si>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</si>
  <si>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</si>
  <si>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</si>
  <si>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</si>
  <si>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</si>
  <si>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</si>
  <si>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</si>
  <si>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</si>
  <si>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</si>
  <si>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</si>
  <si>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</si>
  <si>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</si>
  <si>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</si>
  <si>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</si>
  <si>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</si>
  <si>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</si>
  <si>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</si>
  <si>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</si>
  <si>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</si>
  <si>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</si>
  <si>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</si>
  <si>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</si>
  <si>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</si>
  <si>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</si>
  <si>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</si>
  <si>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</si>
  <si>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</si>
  <si>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</si>
  <si>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</si>
  <si>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</si>
  <si>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</si>
  <si>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</si>
  <si>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</si>
  <si>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</si>
  <si>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</si>
  <si>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</si>
  <si>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</si>
  <si>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</si>
  <si>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</si>
  <si>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</si>
  <si>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</si>
  <si>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</si>
  <si>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</si>
  <si>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</si>
  <si>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</si>
  <si>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</si>
  <si>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</si>
  <si>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</si>
  <si>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</si>
  <si>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</si>
  <si>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</si>
  <si>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</si>
  <si>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</si>
  <si>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</si>
  <si>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</si>
  <si>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</si>
  <si>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</si>
  <si>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</si>
  <si>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</si>
  <si>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</si>
  <si>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</si>
  <si>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</si>
  <si>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</si>
  <si>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</si>
  <si>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</si>
  <si>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</si>
  <si>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</si>
  <si>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</si>
  <si>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</si>
  <si>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</si>
  <si>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</si>
  <si>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</si>
  <si>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</si>
  <si>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</si>
  <si>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</si>
  <si>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</si>
  <si>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</si>
  <si>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</si>
  <si>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</si>
  <si>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</si>
  <si>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</si>
  <si>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</si>
  <si>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</si>
  <si>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</si>
  <si>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</si>
  <si>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</si>
  <si>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</si>
  <si>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</si>
  <si>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</si>
  <si>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</si>
  <si>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</si>
  <si>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</si>
  <si>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</si>
  <si>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</si>
  <si>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</si>
  <si>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</si>
  <si>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</si>
  <si>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</si>
  <si>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</si>
  <si>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</si>
  <si>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</si>
  <si>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</si>
  <si>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</si>
  <si>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</si>
  <si>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</si>
  <si>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</si>
  <si>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</si>
  <si>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</si>
  <si>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</si>
  <si>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</si>
  <si>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</si>
  <si>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</si>
  <si>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</si>
  <si>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</si>
  <si>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</si>
  <si>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</si>
  <si>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</si>
  <si>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</si>
  <si>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</si>
  <si>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</si>
  <si>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</si>
  <si>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</si>
  <si>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</si>
  <si>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</si>
  <si>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</si>
  <si>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</si>
  <si>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</si>
  <si>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</si>
  <si>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</si>
  <si>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</si>
  <si>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</si>
  <si>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</si>
  <si>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</si>
  <si>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</si>
  <si>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</si>
  <si>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</si>
  <si>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</si>
  <si>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</si>
  <si>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</si>
  <si>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</si>
  <si>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</si>
  <si>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</si>
  <si>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</si>
  <si>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</si>
  <si>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</si>
  <si>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</si>
  <si>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</si>
  <si>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</si>
  <si>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</si>
  <si>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</si>
  <si>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</si>
  <si>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</si>
  <si>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</si>
  <si>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</si>
  <si>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</si>
  <si>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</si>
  <si>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</si>
  <si>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</si>
  <si>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</si>
  <si>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</si>
  <si>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</si>
  <si>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</si>
  <si>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</si>
  <si>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</si>
  <si>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</si>
  <si>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</si>
  <si>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</si>
  <si>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</si>
  <si>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</si>
  <si>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</si>
  <si>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</si>
  <si>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</si>
  <si>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</si>
  <si>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</si>
  <si>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</si>
  <si>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</si>
  <si>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</si>
  <si>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</si>
  <si>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</si>
  <si>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</si>
  <si>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</si>
  <si>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</si>
  <si>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</si>
  <si>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</si>
  <si>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</si>
  <si>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</si>
  <si>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</si>
  <si>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</si>
  <si>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</si>
  <si>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</si>
  <si>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</si>
  <si>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</si>
  <si>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</si>
  <si>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</si>
  <si>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</si>
  <si>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</si>
  <si>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</si>
  <si>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</si>
  <si>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</si>
  <si>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</si>
  <si>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</si>
  <si>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</si>
  <si>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</si>
  <si>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</si>
  <si>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</si>
  <si>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</si>
  <si>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</si>
  <si>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</si>
  <si>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</si>
  <si>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</si>
  <si>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</si>
  <si>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</si>
  <si>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</si>
  <si>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</si>
  <si>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</si>
  <si>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</si>
  <si>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</si>
  <si>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</si>
  <si>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</si>
  <si>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</si>
  <si>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</si>
  <si>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</si>
  <si>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</si>
  <si>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</si>
  <si>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</si>
  <si>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</si>
  <si>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</si>
  <si>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</si>
  <si>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</si>
  <si>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</si>
  <si>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</si>
  <si>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</si>
  <si>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</si>
  <si>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</si>
  <si>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</si>
  <si>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</si>
  <si>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</si>
  <si>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</si>
  <si>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</si>
  <si>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</si>
  <si>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</si>
  <si>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</si>
  <si>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</si>
  <si>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</si>
  <si>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</si>
  <si>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</si>
  <si>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</si>
  <si>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</si>
  <si>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</si>
  <si>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</si>
  <si>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</si>
  <si>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</si>
  <si>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</si>
  <si>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</si>
  <si>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</si>
  <si>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</si>
  <si>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</si>
  <si>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</si>
  <si>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</si>
  <si>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</si>
  <si>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</si>
  <si>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</si>
  <si>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</si>
  <si>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</si>
  <si>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</si>
  <si>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</si>
  <si>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</si>
  <si>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</si>
  <si>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</si>
  <si>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</si>
  <si>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</si>
  <si>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</si>
  <si>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</si>
  <si>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</si>
  <si>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</si>
  <si>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</si>
  <si>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</si>
  <si>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</si>
  <si>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</si>
  <si>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</si>
  <si>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</si>
  <si>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</si>
  <si>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</si>
  <si>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</si>
  <si>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</si>
  <si>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</si>
  <si>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</si>
  <si>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</si>
  <si>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</si>
  <si>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</si>
  <si>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</si>
  <si>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</si>
  <si>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</si>
  <si>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</si>
  <si>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</si>
  <si>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</si>
  <si>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</si>
  <si>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</si>
  <si>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</si>
  <si>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</si>
  <si>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</si>
  <si>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</si>
  <si>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</si>
  <si>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</si>
  <si>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</si>
  <si>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</si>
  <si>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</si>
  <si>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</si>
  <si>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</si>
  <si>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</si>
  <si>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</si>
  <si>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</si>
  <si>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</si>
  <si>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</si>
  <si>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</si>
  <si>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</si>
  <si>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</si>
  <si>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</si>
  <si>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</si>
  <si>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</si>
  <si>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</si>
  <si>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</si>
  <si>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</si>
  <si>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</si>
  <si>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</si>
  <si>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</si>
  <si>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</si>
  <si>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</si>
  <si>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</si>
  <si>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</si>
  <si>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</si>
  <si>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</si>
  <si>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</si>
  <si>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</si>
  <si>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</si>
  <si>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</si>
  <si>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</si>
  <si>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</si>
  <si>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</si>
  <si>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</si>
  <si>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</si>
  <si>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</si>
  <si>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</si>
  <si>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</si>
  <si>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</si>
  <si>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</si>
  <si>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</si>
  <si>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</si>
  <si>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</si>
  <si>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</si>
  <si>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</si>
  <si>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</si>
  <si>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</si>
  <si>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</si>
  <si>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</si>
  <si>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</si>
  <si>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</si>
  <si>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</si>
  <si>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</si>
  <si>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</si>
  <si>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</si>
  <si>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</si>
  <si>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</si>
  <si>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</si>
  <si>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</si>
  <si>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</si>
  <si>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</si>
  <si>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</si>
  <si>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</si>
  <si>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</si>
  <si>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</si>
  <si>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</si>
  <si>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</si>
  <si>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</si>
  <si>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</si>
  <si>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</si>
  <si>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</si>
  <si>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</si>
  <si>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</si>
  <si>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</si>
  <si>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</si>
  <si>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</si>
  <si>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</si>
  <si>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</si>
  <si>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</si>
  <si>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</si>
  <si>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</si>
  <si>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</si>
  <si>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</si>
  <si>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</si>
  <si>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</si>
  <si>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</si>
  <si>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</si>
  <si>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</si>
  <si>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</si>
  <si>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</si>
  <si>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</si>
  <si>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</si>
  <si>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</si>
  <si>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</si>
  <si>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</si>
  <si>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</si>
  <si>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</si>
  <si>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</si>
  <si>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</si>
  <si>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</si>
  <si>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</si>
  <si>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</si>
  <si>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</si>
  <si>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</si>
  <si>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</si>
  <si>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</si>
  <si>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</si>
  <si>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</si>
  <si>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</si>
  <si>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</si>
  <si>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</si>
  <si>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</si>
  <si>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</si>
  <si>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</si>
  <si>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</si>
  <si>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</si>
  <si>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</si>
  <si>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</si>
  <si>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</si>
  <si>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</si>
  <si>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</si>
  <si>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</si>
  <si>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</si>
  <si>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</si>
  <si>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</si>
  <si>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</si>
  <si>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</si>
  <si>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</si>
  <si>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</si>
  <si>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</si>
  <si>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</si>
  <si>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</si>
  <si>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</si>
  <si>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</si>
  <si>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</si>
  <si>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</si>
  <si>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</si>
  <si>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</si>
  <si>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</si>
  <si>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</si>
  <si>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</si>
  <si>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</si>
  <si>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</si>
  <si>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</si>
  <si>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</si>
  <si>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</si>
  <si>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</si>
  <si>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</si>
  <si>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</si>
  <si>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</si>
  <si>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</si>
  <si>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</si>
  <si>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</si>
  <si>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</si>
  <si>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</si>
  <si>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</si>
  <si>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</si>
  <si>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</si>
  <si>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</si>
  <si>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</si>
  <si>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</si>
  <si>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</si>
  <si>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</si>
  <si>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</si>
  <si>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</si>
  <si>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</si>
  <si>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</si>
  <si>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</si>
  <si>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</si>
  <si>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</si>
  <si>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</si>
  <si>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</si>
  <si>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</si>
  <si>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</si>
  <si>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</si>
  <si>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</si>
  <si>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</si>
  <si>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</si>
  <si>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</si>
  <si>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</si>
  <si>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</si>
  <si>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</si>
  <si>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</si>
  <si>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</si>
  <si>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</si>
  <si>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</si>
  <si>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</si>
  <si>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</si>
  <si>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</si>
  <si>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</si>
  <si>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</si>
  <si>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</si>
  <si>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</si>
  <si>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</si>
  <si>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</si>
  <si>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</si>
  <si>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</si>
  <si>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</si>
  <si>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</si>
  <si>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</si>
  <si>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</si>
  <si>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</si>
  <si>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</si>
  <si>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</si>
  <si>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</si>
  <si>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</si>
  <si>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</si>
  <si>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</si>
  <si>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</si>
  <si>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</si>
  <si>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</si>
  <si>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</si>
  <si>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</si>
  <si>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</si>
  <si>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</si>
  <si>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</si>
  <si>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</si>
  <si>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</si>
  <si>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</si>
  <si>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</si>
  <si>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</si>
  <si>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</si>
  <si>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</si>
  <si>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</si>
  <si>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</si>
  <si>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</si>
  <si>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</si>
  <si>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</si>
  <si>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</si>
  <si>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</si>
  <si>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</si>
  <si>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</si>
  <si>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</si>
  <si>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</si>
  <si>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</si>
  <si>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</si>
  <si>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</si>
  <si>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</si>
  <si>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</si>
  <si>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</si>
  <si>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</si>
  <si>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</si>
  <si>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</si>
  <si>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</si>
  <si>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</si>
  <si>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</si>
  <si>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</si>
  <si>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</si>
  <si>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</si>
  <si>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</si>
  <si>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</si>
  <si>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</si>
  <si>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</si>
  <si>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</si>
  <si>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</si>
  <si>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</si>
  <si>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</si>
  <si>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</si>
  <si>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</si>
  <si>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</si>
  <si>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</si>
  <si>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</si>
  <si>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</si>
  <si>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</si>
  <si>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</si>
  <si>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</si>
  <si>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</si>
  <si>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</si>
  <si>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</si>
  <si>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</si>
  <si>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</si>
  <si>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</si>
  <si>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</si>
  <si>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</si>
  <si>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</si>
  <si>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</si>
  <si>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</si>
  <si>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</si>
  <si>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</si>
  <si>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</si>
  <si>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</si>
  <si>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</si>
  <si>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</si>
  <si>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</si>
  <si>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</si>
  <si>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</si>
  <si>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</si>
  <si>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</si>
  <si>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</si>
  <si>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</si>
  <si>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</si>
  <si>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</si>
  <si>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</si>
  <si>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</si>
  <si>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</si>
  <si>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</si>
  <si>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</si>
  <si>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</si>
  <si>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</si>
  <si>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</si>
  <si>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</si>
  <si>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</si>
  <si>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</si>
  <si>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</si>
  <si>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</si>
  <si>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</si>
  <si>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</si>
  <si>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</si>
  <si>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</si>
  <si>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</si>
  <si>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</si>
  <si>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</si>
  <si>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</si>
  <si>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</si>
  <si>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</si>
  <si>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</si>
  <si>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</si>
  <si>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</si>
  <si>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</si>
  <si>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</si>
  <si>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</si>
  <si>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</si>
  <si>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</si>
  <si>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</si>
  <si>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</si>
  <si>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</si>
  <si>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</si>
  <si>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</si>
  <si>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</si>
  <si>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</si>
  <si>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</si>
  <si>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</si>
  <si>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</si>
  <si>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</si>
  <si>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</si>
  <si>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</si>
  <si>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</si>
  <si>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</si>
  <si>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</si>
  <si>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</si>
  <si>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</si>
  <si>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</si>
  <si>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</si>
  <si>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</si>
  <si>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</si>
  <si>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</si>
  <si>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</si>
  <si>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</si>
  <si>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</si>
  <si>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</si>
  <si>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</si>
  <si>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</si>
  <si>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</si>
  <si>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</si>
  <si>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</si>
  <si>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</si>
  <si>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</si>
  <si>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</si>
  <si>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</si>
  <si>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</si>
  <si>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</si>
  <si>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</si>
  <si>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</si>
  <si>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</si>
  <si>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</si>
  <si>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</si>
  <si>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</si>
  <si>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</si>
  <si>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</si>
  <si>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</si>
  <si>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</si>
  <si>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</si>
  <si>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</si>
  <si>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</si>
  <si>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</si>
  <si>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</si>
  <si>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</si>
  <si>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</si>
  <si>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</si>
  <si>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</si>
  <si>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</si>
  <si>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</si>
  <si>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</si>
  <si>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</si>
  <si>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</si>
  <si>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</si>
  <si>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</si>
  <si>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</si>
  <si>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</si>
  <si>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</si>
  <si>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</si>
  <si>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</si>
  <si>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</si>
  <si>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</si>
  <si>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</si>
  <si>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</si>
  <si>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</si>
  <si>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</si>
  <si>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</si>
  <si>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</si>
  <si>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</si>
  <si>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</si>
  <si>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</si>
  <si>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</si>
  <si>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</si>
  <si>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</si>
  <si>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</si>
  <si>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</si>
  <si>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</si>
  <si>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</si>
  <si>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</si>
  <si>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</si>
  <si>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</si>
  <si>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</si>
  <si>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</si>
  <si>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</si>
  <si>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</si>
  <si>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</si>
  <si>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</si>
  <si>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</si>
  <si>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</si>
  <si>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</si>
  <si>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</si>
  <si>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</si>
  <si>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</si>
  <si>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</si>
  <si>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</si>
  <si>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</si>
  <si>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</si>
  <si>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</si>
  <si>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</si>
  <si>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</si>
  <si>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</si>
  <si>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</si>
  <si>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</si>
  <si>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</si>
  <si>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</si>
  <si>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</si>
  <si>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</si>
  <si>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</si>
  <si>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</si>
  <si>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</si>
  <si>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</si>
  <si>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</si>
  <si>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</si>
  <si>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</si>
  <si>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</si>
  <si>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</si>
  <si>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</si>
  <si>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</si>
  <si>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</si>
  <si>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</si>
  <si>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</si>
  <si>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</si>
  <si>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</si>
  <si>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</si>
  <si>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</si>
  <si>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</si>
  <si>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</si>
  <si>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</si>
  <si>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</si>
  <si>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</si>
  <si>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</si>
  <si>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</si>
  <si>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</si>
  <si>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</si>
  <si>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</si>
  <si>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</si>
  <si>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</si>
  <si>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</si>
  <si>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</si>
  <si>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</si>
  <si>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</si>
  <si>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</si>
  <si>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</si>
  <si>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</si>
  <si>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</si>
  <si>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</si>
  <si>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</si>
  <si>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</si>
  <si>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</si>
  <si>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</si>
  <si>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</si>
  <si>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</si>
  <si>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</si>
  <si>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</si>
  <si>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</si>
  <si>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</si>
  <si>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</si>
  <si>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</si>
  <si>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</si>
  <si>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</si>
  <si>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</si>
  <si>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</si>
  <si>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</si>
  <si>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</si>
  <si>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</si>
  <si>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</si>
  <si>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</si>
  <si>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</si>
  <si>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</si>
  <si>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</si>
  <si>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</si>
  <si>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</si>
  <si>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</si>
  <si>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</si>
  <si>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</si>
  <si>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</si>
  <si>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</si>
  <si>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</si>
  <si>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</si>
  <si>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</si>
  <si>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</si>
  <si>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</si>
  <si>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</si>
  <si>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</si>
  <si>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</si>
  <si>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</si>
  <si>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</si>
  <si>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</si>
  <si>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</si>
  <si>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</si>
  <si>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</si>
  <si>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</si>
  <si>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</si>
  <si>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</si>
  <si>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</si>
  <si>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</si>
  <si>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</si>
  <si>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</si>
  <si>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</si>
  <si>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</si>
  <si>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</si>
  <si>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</si>
  <si>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</si>
  <si>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</si>
  <si>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</si>
  <si>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</si>
  <si>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</si>
  <si>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</si>
  <si>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</si>
  <si>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</si>
  <si>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</si>
  <si>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</si>
  <si>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</si>
  <si>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</si>
  <si>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</si>
  <si>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</si>
  <si>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</si>
  <si>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</si>
  <si>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</si>
  <si>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</si>
  <si>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</si>
  <si>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</si>
  <si>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</si>
  <si>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</si>
  <si>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</si>
  <si>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</si>
  <si>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</si>
  <si>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</si>
  <si>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</si>
  <si>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</si>
  <si>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</si>
  <si>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</si>
  <si>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</si>
  <si>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</si>
  <si>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</si>
  <si>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</si>
  <si>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</si>
  <si>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</si>
  <si>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</si>
  <si>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</si>
  <si>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</si>
  <si>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</si>
  <si>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</si>
  <si>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</si>
  <si>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</si>
  <si>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</si>
  <si>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</si>
  <si>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</si>
  <si>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</si>
  <si>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</si>
  <si>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</si>
  <si>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</si>
  <si>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</si>
  <si>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</si>
  <si>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</si>
  <si>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</si>
  <si>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</si>
  <si>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</si>
  <si>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</si>
  <si>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</si>
  <si>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</si>
  <si>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</si>
  <si>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</si>
  <si>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</si>
  <si>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</si>
  <si>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</si>
  <si>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</si>
  <si>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</si>
  <si>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</si>
  <si>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</si>
  <si>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</si>
  <si>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</si>
  <si>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</si>
  <si>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</si>
  <si>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</si>
  <si>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</si>
  <si>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</si>
  <si>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</si>
  <si>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</si>
  <si>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</si>
  <si>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</si>
  <si>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</si>
  <si>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</si>
  <si>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</si>
  <si>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</si>
  <si>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</si>
  <si>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</si>
  <si>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</si>
  <si>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</si>
  <si>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</si>
  <si>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</si>
  <si>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</si>
  <si>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</si>
  <si>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</si>
  <si>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</si>
  <si>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</si>
  <si>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</si>
  <si>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</si>
  <si>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</si>
  <si>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</si>
  <si>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</si>
  <si>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</si>
  <si>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</si>
  <si>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</si>
  <si>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</si>
  <si>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</si>
  <si>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</si>
  <si>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</si>
  <si>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</si>
  <si>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</si>
  <si>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</si>
  <si>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</si>
  <si>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</si>
  <si>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</si>
  <si>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</si>
  <si>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</si>
  <si>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</si>
  <si>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</si>
  <si>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</si>
  <si>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</si>
  <si>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</si>
  <si>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</si>
  <si>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</si>
  <si>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</si>
  <si>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</si>
  <si>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</si>
  <si>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</si>
  <si>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</si>
  <si>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</si>
  <si>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</si>
  <si>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</si>
  <si>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</si>
  <si>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</si>
  <si>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</si>
  <si>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</si>
  <si>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</si>
  <si>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</si>
  <si>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</si>
  <si>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</si>
  <si>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</si>
  <si>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</si>
  <si>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</si>
  <si>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</si>
  <si>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</si>
  <si>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</si>
  <si>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</si>
  <si>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</si>
  <si>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</si>
  <si>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</si>
  <si>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</si>
  <si>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</si>
  <si>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</si>
  <si>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</si>
  <si>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</si>
  <si>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</si>
  <si>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</si>
  <si>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</si>
  <si>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</si>
  <si>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</si>
  <si>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</si>
  <si>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</si>
  <si>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</si>
  <si>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</si>
  <si>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</si>
  <si>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</si>
  <si>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</si>
  <si>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</si>
  <si>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</si>
  <si>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</si>
  <si>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</si>
  <si>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</si>
  <si>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</si>
  <si>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</si>
  <si>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</si>
  <si>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</si>
  <si>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</si>
  <si>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</si>
  <si>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</si>
  <si>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</si>
  <si>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</si>
  <si>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</si>
  <si>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</si>
  <si>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</si>
  <si>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</si>
  <si>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</si>
  <si>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</si>
  <si>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</si>
  <si>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</si>
  <si>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</si>
  <si>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</si>
  <si>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</si>
  <si>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</si>
  <si>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</si>
  <si>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</si>
  <si>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</si>
  <si>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</si>
  <si>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</si>
  <si>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</si>
  <si>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</si>
  <si>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</si>
  <si>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</si>
  <si>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</si>
  <si>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</si>
  <si>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</si>
  <si>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</si>
  <si>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</si>
  <si>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</si>
  <si>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</si>
  <si>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</si>
  <si>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</si>
  <si>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</si>
  <si>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</si>
  <si>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</si>
  <si>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</si>
  <si>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</si>
  <si>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</si>
  <si>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</si>
  <si>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</si>
  <si>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</si>
  <si>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</si>
  <si>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</si>
  <si>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</si>
  <si>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</si>
  <si>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</si>
  <si>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</si>
  <si>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</si>
  <si>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</si>
  <si>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</si>
  <si>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</si>
  <si>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</si>
  <si>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</si>
  <si>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</si>
  <si>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</si>
  <si>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</si>
  <si>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</si>
  <si>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</si>
  <si>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</si>
  <si>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</si>
  <si>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</si>
  <si>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</si>
  <si>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</si>
  <si>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</si>
  <si>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</si>
  <si>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</si>
  <si>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</si>
  <si>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</si>
  <si>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</si>
  <si>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</si>
  <si>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</si>
  <si>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</si>
  <si>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</si>
  <si>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</si>
  <si>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</si>
  <si>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</si>
  <si>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</si>
  <si>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</si>
  <si>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</si>
  <si>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</si>
  <si>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</si>
  <si>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</si>
  <si>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</si>
  <si>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</si>
  <si>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</si>
  <si>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</si>
  <si>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</si>
  <si>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</si>
  <si>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</si>
  <si>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</si>
  <si>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</si>
  <si>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</si>
  <si>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</si>
  <si>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</si>
  <si>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</si>
  <si>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</si>
  <si>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</si>
  <si>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</si>
  <si>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</si>
  <si>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</si>
  <si>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</si>
  <si>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</si>
  <si>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</si>
  <si>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</si>
  <si>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</si>
  <si>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</si>
  <si>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</si>
  <si>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</si>
  <si>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</si>
  <si>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</si>
  <si>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</si>
  <si>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</si>
  <si>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</si>
  <si>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</si>
  <si>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</si>
  <si>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</si>
  <si>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</si>
  <si>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</si>
  <si>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</si>
  <si>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</si>
  <si>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</si>
  <si>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</si>
  <si>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</si>
  <si>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</si>
  <si>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</si>
  <si>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</si>
  <si>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</si>
  <si>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</si>
  <si>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</si>
  <si>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</si>
  <si>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</si>
  <si>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</si>
  <si>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</si>
  <si>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</si>
  <si>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</si>
  <si>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</si>
  <si>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</si>
  <si>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</si>
  <si>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</si>
  <si>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</si>
  <si>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</si>
  <si>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</si>
  <si>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</si>
  <si>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</si>
  <si>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</si>
  <si>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</si>
  <si>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</si>
  <si>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</si>
  <si>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</si>
  <si>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</si>
  <si>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</si>
  <si>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</si>
  <si>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</si>
  <si>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</si>
  <si>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</si>
  <si>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</si>
  <si>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</si>
  <si>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</si>
  <si>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</si>
  <si>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</si>
  <si>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</si>
  <si>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</si>
  <si>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</si>
  <si>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</si>
  <si>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</si>
  <si>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</si>
  <si>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</si>
  <si>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</si>
  <si>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</si>
  <si>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</si>
  <si>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</si>
  <si>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</si>
  <si>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</si>
  <si>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</si>
  <si>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</si>
  <si>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</si>
  <si>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</si>
  <si>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</si>
  <si>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</si>
  <si>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</si>
  <si>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</si>
  <si>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</si>
  <si>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</si>
  <si>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</si>
  <si>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</si>
  <si>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</si>
  <si>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</si>
  <si>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</si>
  <si>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</si>
  <si>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</si>
  <si>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</si>
  <si>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</si>
  <si>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</si>
  <si>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</si>
  <si>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</si>
  <si>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</si>
  <si>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</si>
  <si>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</si>
  <si>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</si>
  <si>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</si>
  <si>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</si>
  <si>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</si>
  <si>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</si>
  <si>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</si>
  <si>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</si>
  <si>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</si>
  <si>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</si>
  <si>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</si>
  <si>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</si>
  <si>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</si>
  <si>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</si>
  <si>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</si>
  <si>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</si>
  <si>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</si>
  <si>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</si>
  <si>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</si>
  <si>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</si>
  <si>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</si>
  <si>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</si>
  <si>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</si>
  <si>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</si>
  <si>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</si>
  <si>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</si>
  <si>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</si>
  <si>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</si>
  <si>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</si>
  <si>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</si>
  <si>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</si>
  <si>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</si>
  <si>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</si>
  <si>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</si>
  <si>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</si>
  <si>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</si>
  <si>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</si>
  <si>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</si>
  <si>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</si>
  <si>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</si>
  <si>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</si>
  <si>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</si>
  <si>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</si>
  <si>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</si>
  <si>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</si>
  <si>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</si>
  <si>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</si>
  <si>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</si>
  <si>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</si>
  <si>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</si>
  <si>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</si>
  <si>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</si>
  <si>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</si>
  <si>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</si>
  <si>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</si>
  <si>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</si>
  <si>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</si>
  <si>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</si>
  <si>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</si>
  <si>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</si>
  <si>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</si>
  <si>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</si>
  <si>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</si>
  <si>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</si>
  <si>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</si>
  <si>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</si>
  <si>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</si>
  <si>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</si>
  <si>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</si>
  <si>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</si>
  <si>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</si>
  <si>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</si>
  <si>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</si>
  <si>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</si>
  <si>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</si>
  <si>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</si>
  <si>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</si>
  <si>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</si>
  <si>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</si>
  <si>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</si>
  <si>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</si>
  <si>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</si>
  <si>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</si>
  <si>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</si>
  <si>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</si>
  <si>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</si>
  <si>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</si>
  <si>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</si>
  <si>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</si>
  <si>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</si>
  <si>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</si>
  <si>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</si>
  <si>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</si>
  <si>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</si>
  <si>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</si>
  <si>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</si>
  <si>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</si>
  <si>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</si>
  <si>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</si>
  <si>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</si>
  <si>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</si>
  <si>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</si>
  <si>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</si>
  <si>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</si>
  <si>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</si>
  <si>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</si>
  <si>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</si>
  <si>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</si>
  <si>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</si>
  <si>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</si>
  <si>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</si>
  <si>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</si>
  <si>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</si>
  <si>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</si>
  <si>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</si>
  <si>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</si>
  <si>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</si>
  <si>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</si>
  <si>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</si>
  <si>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</si>
  <si>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</si>
  <si>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</si>
  <si>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</si>
  <si>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</si>
  <si>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</si>
  <si>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</si>
  <si>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</si>
  <si>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</si>
  <si>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</si>
  <si>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</si>
  <si>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</si>
  <si>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</si>
  <si>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</si>
  <si>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</si>
  <si>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</si>
  <si>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</si>
  <si>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</si>
  <si>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</si>
  <si>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</si>
  <si>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</si>
  <si>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</si>
  <si>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</si>
  <si>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</si>
  <si>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</si>
  <si>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</si>
  <si>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</si>
  <si>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</si>
  <si>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</si>
  <si>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</si>
  <si>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</si>
  <si>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</si>
  <si>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</si>
  <si>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</si>
  <si>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</si>
  <si>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</si>
  <si>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</si>
  <si>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</si>
  <si>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</si>
  <si>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</si>
  <si>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</si>
  <si>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</si>
  <si>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</si>
  <si>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</si>
  <si>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</si>
  <si>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</si>
  <si>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</si>
  <si>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</si>
  <si>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</si>
  <si>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</si>
  <si>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</si>
  <si>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</si>
  <si>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</si>
  <si>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</si>
  <si>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</si>
  <si>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</si>
  <si>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</si>
  <si>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</si>
  <si>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</si>
  <si>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</si>
  <si>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</si>
  <si>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</si>
  <si>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</si>
  <si>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</si>
  <si>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</si>
  <si>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</si>
  <si>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</si>
  <si>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</si>
  <si>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</si>
  <si>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</si>
  <si>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</si>
  <si>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</si>
  <si>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</si>
  <si>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</si>
  <si>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</si>
  <si>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</si>
  <si>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</si>
  <si>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</si>
  <si>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</si>
  <si>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</si>
  <si>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</si>
  <si>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</si>
  <si>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</si>
  <si>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</si>
  <si>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</si>
  <si>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</si>
  <si>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</si>
  <si>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</si>
  <si>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</si>
  <si>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</si>
  <si>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</si>
  <si>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</si>
  <si>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</si>
  <si>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</si>
  <si>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</si>
  <si>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</si>
  <si>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</si>
  <si>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</si>
  <si>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</si>
  <si>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</si>
  <si>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</si>
  <si>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</si>
  <si>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</si>
  <si>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</si>
  <si>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</si>
  <si>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</si>
  <si>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</si>
  <si>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</si>
  <si>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</si>
  <si>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</si>
  <si>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</si>
  <si>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</si>
  <si>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</si>
  <si>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</si>
  <si>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</si>
  <si>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</si>
  <si>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</si>
  <si>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</si>
  <si>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</si>
  <si>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</si>
  <si>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</si>
  <si>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</si>
  <si>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</si>
  <si>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</si>
  <si>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</si>
  <si>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</si>
  <si>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</si>
  <si>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</si>
  <si>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</si>
  <si>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</si>
  <si>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</si>
  <si>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</si>
  <si>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</si>
  <si>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</si>
  <si>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</si>
  <si>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</si>
  <si>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</si>
  <si>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</si>
  <si>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</si>
  <si>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</si>
  <si>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</si>
  <si>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</si>
  <si>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</si>
  <si>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</si>
  <si>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</si>
  <si>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</si>
  <si>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</si>
  <si>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</si>
  <si>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</si>
  <si>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</si>
  <si>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</si>
  <si>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</si>
  <si>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</si>
  <si>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</si>
  <si>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</si>
  <si>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</si>
  <si>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</si>
  <si>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</si>
  <si>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</si>
  <si>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</si>
  <si>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</si>
  <si>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</si>
  <si>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</si>
  <si>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</si>
  <si>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</si>
  <si>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</si>
  <si>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</si>
  <si>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</si>
  <si>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</si>
  <si>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</si>
  <si>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</si>
  <si>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</si>
  <si>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</si>
  <si>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</si>
  <si>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</si>
  <si>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</si>
  <si>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</si>
  <si>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</si>
  <si>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</si>
  <si>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</si>
  <si>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</si>
  <si>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</si>
  <si>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</si>
  <si>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</si>
  <si>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</si>
  <si>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</si>
  <si>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</si>
  <si>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</si>
  <si>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</si>
  <si>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</si>
  <si>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</si>
  <si>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</si>
  <si>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</si>
  <si>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</si>
  <si>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</si>
  <si>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</si>
  <si>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</si>
  <si>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</si>
  <si>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</si>
  <si>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</si>
  <si>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</si>
  <si>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</si>
  <si>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</si>
  <si>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</si>
  <si>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</si>
  <si>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</si>
  <si>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</si>
  <si>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</si>
  <si>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</si>
  <si>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</si>
  <si>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</si>
  <si>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</si>
  <si>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</si>
  <si>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</si>
  <si>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</si>
  <si>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</si>
  <si>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</si>
  <si>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</si>
  <si>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</si>
  <si>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</si>
  <si>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</si>
  <si>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</si>
  <si>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</si>
  <si>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</si>
  <si>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</si>
  <si>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</si>
  <si>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</si>
  <si>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</si>
  <si>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</si>
  <si>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</si>
  <si>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</si>
  <si>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</si>
  <si>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</si>
  <si>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</si>
  <si>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</si>
  <si>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</si>
  <si>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</si>
  <si>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</si>
  <si>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</si>
  <si>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</si>
  <si>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</si>
  <si>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</si>
  <si>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</si>
  <si>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</si>
  <si>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</si>
  <si>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</si>
  <si>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</si>
  <si>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</si>
  <si>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</si>
  <si>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</si>
  <si>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</si>
  <si>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</si>
  <si>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</si>
  <si>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</si>
  <si>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</si>
  <si>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</si>
  <si>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</si>
  <si>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</si>
  <si>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</si>
  <si>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</si>
  <si>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</si>
  <si>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</si>
  <si>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</si>
  <si>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</si>
  <si>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</si>
  <si>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</si>
  <si>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</si>
  <si>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</si>
  <si>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</si>
  <si>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</si>
  <si>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</si>
  <si>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</si>
  <si>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</si>
  <si>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</si>
  <si>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</si>
  <si>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</si>
  <si>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</si>
  <si>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</si>
  <si>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</si>
  <si>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</si>
  <si>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</si>
  <si>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</si>
  <si>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</si>
  <si>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</si>
  <si>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</si>
  <si>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</si>
  <si>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</si>
  <si>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</si>
  <si>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</si>
  <si>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</si>
  <si>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</si>
  <si>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</si>
  <si>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</si>
  <si>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</si>
  <si>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</si>
  <si>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</si>
  <si>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</si>
  <si>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</si>
  <si>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</si>
  <si>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</si>
  <si>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</si>
  <si>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</si>
  <si>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</si>
  <si>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</si>
  <si>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</si>
  <si>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</si>
  <si>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</si>
  <si>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</si>
  <si>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</si>
  <si>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</si>
  <si>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</si>
  <si>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</si>
  <si>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</si>
  <si>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</si>
  <si>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</si>
  <si>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</si>
  <si>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</si>
  <si>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</si>
  <si>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</si>
  <si>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</si>
  <si>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</si>
  <si>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</si>
  <si>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</si>
  <si>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</si>
  <si>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</si>
  <si>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</si>
  <si>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</si>
  <si>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</si>
  <si>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</si>
  <si>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</si>
  <si>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</si>
  <si>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</si>
  <si>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</si>
  <si>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</si>
  <si>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</si>
  <si>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</si>
  <si>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</si>
  <si>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</si>
  <si>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</si>
  <si>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</si>
  <si>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</si>
  <si>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</si>
  <si>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</si>
  <si>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</si>
  <si>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</si>
  <si>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</si>
  <si>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</si>
  <si>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</si>
  <si>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</si>
  <si>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</si>
  <si>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</si>
  <si>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</si>
  <si>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</si>
  <si>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</si>
  <si>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</si>
  <si>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</si>
  <si>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</si>
  <si>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</si>
  <si>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</si>
  <si>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</si>
  <si>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</si>
  <si>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</si>
  <si>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</si>
  <si>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</si>
  <si>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</si>
  <si>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</si>
  <si>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</si>
  <si>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</si>
  <si>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</si>
  <si>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</si>
  <si>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</si>
  <si>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</si>
  <si>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</si>
  <si>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</si>
  <si>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</si>
  <si>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</si>
  <si>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</si>
  <si>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</si>
  <si>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</si>
  <si>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</si>
  <si>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</si>
  <si>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</si>
  <si>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</si>
  <si>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</si>
  <si>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</si>
  <si>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</si>
  <si>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</si>
  <si>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</si>
  <si>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</si>
  <si>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</si>
  <si>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</si>
  <si>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</si>
  <si>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</si>
  <si>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</si>
  <si>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</si>
  <si>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</si>
  <si>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</si>
  <si>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</si>
  <si>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</si>
  <si>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</si>
  <si>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</si>
  <si>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</si>
  <si>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</si>
  <si>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</si>
  <si>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</si>
  <si>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</si>
  <si>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</si>
  <si>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</si>
  <si>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</si>
  <si>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</si>
  <si>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</si>
  <si>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</si>
  <si>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</si>
  <si>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</si>
  <si>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</si>
  <si>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</si>
  <si>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</si>
  <si>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</si>
  <si>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</si>
  <si>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</si>
  <si>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</si>
  <si>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</si>
  <si>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</si>
  <si>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</si>
  <si>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</si>
  <si>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</si>
  <si>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</si>
  <si>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</si>
  <si>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</si>
  <si>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</si>
  <si>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</si>
  <si>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</si>
  <si>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</si>
  <si>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</si>
  <si>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</si>
  <si>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</si>
  <si>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</si>
  <si>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</si>
  <si>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</si>
  <si>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</si>
  <si>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</si>
  <si>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</si>
  <si>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</si>
  <si>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</si>
  <si>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</si>
  <si>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</si>
  <si>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</si>
  <si>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</si>
  <si>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</si>
  <si>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</si>
  <si>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</si>
  <si>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</si>
  <si>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</si>
  <si>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</si>
  <si>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</si>
  <si>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</si>
  <si>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</si>
  <si>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</si>
  <si>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</si>
  <si>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</si>
  <si>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</si>
  <si>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</si>
  <si>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</si>
  <si>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</si>
  <si>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</si>
  <si>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</si>
  <si>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</si>
  <si>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</si>
  <si>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</si>
  <si>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</si>
  <si>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</si>
  <si>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</si>
  <si>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</si>
  <si>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</si>
  <si>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</si>
  <si>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</si>
  <si>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</si>
  <si>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</si>
  <si>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</si>
  <si>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</si>
  <si>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</si>
  <si>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</si>
  <si>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</si>
  <si>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</si>
  <si>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</si>
  <si>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</si>
  <si>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</si>
  <si>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</si>
  <si>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</si>
  <si>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</si>
  <si>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</si>
  <si>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</si>
  <si>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</si>
  <si>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</si>
  <si>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</si>
  <si>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</si>
  <si>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</si>
  <si>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</si>
  <si>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</si>
  <si>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</si>
  <si>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</si>
  <si>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</si>
  <si>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</si>
  <si>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</si>
  <si>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</si>
  <si>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</si>
  <si>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</si>
  <si>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</si>
  <si>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</si>
  <si>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</si>
  <si>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</si>
  <si>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</si>
  <si>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</si>
  <si>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</si>
  <si>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</si>
  <si>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</si>
  <si>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</si>
  <si>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</si>
  <si>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</si>
  <si>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</si>
  <si>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</si>
  <si>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</si>
  <si>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</si>
  <si>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</si>
  <si>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</si>
  <si>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</si>
  <si>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</si>
  <si>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</si>
  <si>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</si>
  <si>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</si>
  <si>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</si>
  <si>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</si>
  <si>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</si>
  <si>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</si>
  <si>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</si>
  <si>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</si>
  <si>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</si>
  <si>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</si>
  <si>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</si>
  <si>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</si>
  <si>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</si>
  <si>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</si>
  <si>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</si>
  <si>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</si>
  <si>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</si>
  <si>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</si>
  <si>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</si>
  <si>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</si>
  <si>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</si>
  <si>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</si>
  <si>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</si>
  <si>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</si>
  <si>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</si>
  <si>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</si>
  <si>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</si>
  <si>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</si>
  <si>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</si>
  <si>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</si>
  <si>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</si>
  <si>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</si>
  <si>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</si>
  <si>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</si>
  <si>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</si>
  <si>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</si>
  <si>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</si>
  <si>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</si>
  <si>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</si>
  <si>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</si>
  <si>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</si>
  <si>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</si>
  <si>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</si>
  <si>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</si>
  <si>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</si>
  <si>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</si>
  <si>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</si>
  <si>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</si>
  <si>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</si>
  <si>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</si>
  <si>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</si>
  <si>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</si>
  <si>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</si>
  <si>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</si>
  <si>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</si>
  <si>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</si>
  <si>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</si>
  <si>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</si>
  <si>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</si>
  <si>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</si>
  <si>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</si>
  <si>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</si>
  <si>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</si>
  <si>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</si>
  <si>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</si>
  <si>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</si>
  <si>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</si>
  <si>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</si>
  <si>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</si>
  <si>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</si>
  <si>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</si>
  <si>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</si>
  <si>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</si>
  <si>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</si>
  <si>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</si>
  <si>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</si>
  <si>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</si>
  <si>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</si>
  <si>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</si>
  <si>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</si>
  <si>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</si>
  <si>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</si>
  <si>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</si>
  <si>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</si>
  <si>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</si>
  <si>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</si>
  <si>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</si>
  <si>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</si>
  <si>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</si>
  <si>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</si>
  <si>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</si>
  <si>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</si>
  <si>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</si>
  <si>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</si>
  <si>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</si>
  <si>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</si>
  <si>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</si>
  <si>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</si>
  <si>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</si>
  <si>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</si>
  <si>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</si>
  <si>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</si>
  <si>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</si>
  <si>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</si>
  <si>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</si>
  <si>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</si>
  <si>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</si>
  <si>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</si>
  <si>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</si>
  <si>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</si>
  <si>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</si>
  <si>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</si>
  <si>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</si>
  <si>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</si>
  <si>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</si>
  <si>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</si>
  <si>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</si>
  <si>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</si>
  <si>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</si>
  <si>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</si>
  <si>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</si>
  <si>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</si>
  <si>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</si>
  <si>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</si>
  <si>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</si>
  <si>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</si>
  <si>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</si>
  <si>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</si>
  <si>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</si>
  <si>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</si>
  <si>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</si>
  <si>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</si>
  <si>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</si>
  <si>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</si>
  <si>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</si>
  <si>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</si>
  <si>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</si>
  <si>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</si>
  <si>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</si>
  <si>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</si>
  <si>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</si>
  <si>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</si>
  <si>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</si>
  <si>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</si>
  <si>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</si>
  <si>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</si>
  <si>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</si>
  <si>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</si>
  <si>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</si>
  <si>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</si>
  <si>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</si>
  <si>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</si>
  <si>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</si>
  <si>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</si>
  <si>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</si>
  <si>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</si>
  <si>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</si>
  <si>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</si>
  <si>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</si>
  <si>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</si>
  <si>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</si>
  <si>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</si>
  <si>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</si>
  <si>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</si>
  <si>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</si>
  <si>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</si>
  <si>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</si>
  <si>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</si>
  <si>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</si>
  <si>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</si>
  <si>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</si>
  <si>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</si>
  <si>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</si>
  <si>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</si>
  <si>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</si>
  <si>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</si>
  <si>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</si>
  <si>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</si>
  <si>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</si>
  <si>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</si>
  <si>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</si>
  <si>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</si>
  <si>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</si>
  <si>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</si>
  <si>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</si>
  <si>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</si>
  <si>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</si>
  <si>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</si>
  <si>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</si>
  <si>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</si>
  <si>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</si>
  <si>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</si>
  <si>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</si>
  <si>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</si>
  <si>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</si>
  <si>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</si>
  <si>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</si>
  <si>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</si>
  <si>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</si>
  <si>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</si>
  <si>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</si>
  <si>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</si>
  <si>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</si>
  <si>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</si>
  <si>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</si>
  <si>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</si>
  <si>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</si>
  <si>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</si>
  <si>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</si>
  <si>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</si>
  <si>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</si>
  <si>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</si>
  <si>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</si>
  <si>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</si>
  <si>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</si>
  <si>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</si>
  <si>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</si>
  <si>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</si>
  <si>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</si>
  <si>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</si>
  <si>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</si>
  <si>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</si>
  <si>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</si>
  <si>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</si>
  <si>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</si>
  <si>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</si>
  <si>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</si>
  <si>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</si>
  <si>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</si>
  <si>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</si>
  <si>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</si>
  <si>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</si>
  <si>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</si>
  <si>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</si>
  <si>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</si>
  <si>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</si>
  <si>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</si>
  <si>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</si>
  <si>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</si>
  <si>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</si>
  <si>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</si>
  <si>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</si>
  <si>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</si>
  <si>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</si>
  <si>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</si>
  <si>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</si>
  <si>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</si>
  <si>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</si>
  <si>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</si>
  <si>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</si>
  <si>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</si>
  <si>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</si>
  <si>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</si>
  <si>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</si>
  <si>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</si>
  <si>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</si>
  <si>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</si>
  <si>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</si>
  <si>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</si>
  <si>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</si>
  <si>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</si>
  <si>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</si>
  <si>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</si>
  <si>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</si>
  <si>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</si>
  <si>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</si>
  <si>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</si>
  <si>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</si>
  <si>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</si>
  <si>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</si>
  <si>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</si>
  <si>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</si>
  <si>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</si>
  <si>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</si>
  <si>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</si>
  <si>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</si>
  <si>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</si>
  <si>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</si>
  <si>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</si>
  <si>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</si>
  <si>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</si>
  <si>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</si>
  <si>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</si>
  <si>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</si>
  <si>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</si>
  <si>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</si>
  <si>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</si>
  <si>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</si>
  <si>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</si>
  <si>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</si>
  <si>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</si>
  <si>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</si>
  <si>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</si>
  <si>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</si>
  <si>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</si>
  <si>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</si>
  <si>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</si>
  <si>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</si>
  <si>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</si>
  <si>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</si>
  <si>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</si>
  <si>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</si>
  <si>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</si>
  <si>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</si>
  <si>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</si>
  <si>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</si>
  <si>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</si>
  <si>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</si>
  <si>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</si>
  <si>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</si>
  <si>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</si>
  <si>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</si>
  <si>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</si>
  <si>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</si>
  <si>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</si>
  <si>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</si>
  <si>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</si>
  <si>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</si>
  <si>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</si>
  <si>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</si>
  <si>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</si>
  <si>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</si>
  <si>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</si>
  <si>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</si>
  <si>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</si>
  <si>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</si>
  <si>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</si>
  <si>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</si>
  <si>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</si>
  <si>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</si>
  <si>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</si>
  <si>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</si>
  <si>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</si>
  <si>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</si>
  <si>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</si>
  <si>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</si>
  <si>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</si>
  <si>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</si>
  <si>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</si>
  <si>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</si>
  <si>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</si>
  <si>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</si>
  <si>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</si>
  <si>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</si>
  <si>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</si>
  <si>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</si>
  <si>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</si>
  <si>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</si>
  <si>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</si>
  <si>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</si>
  <si>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</si>
  <si>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</si>
  <si>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</si>
  <si>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</si>
  <si>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</si>
  <si>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</si>
  <si>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</si>
  <si>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</si>
  <si>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</si>
  <si>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</si>
  <si>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</si>
  <si>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</si>
  <si>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</si>
  <si>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</si>
  <si>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</si>
  <si>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</si>
  <si>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</si>
  <si>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</si>
  <si>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</si>
  <si>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</si>
  <si>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</si>
  <si>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</si>
  <si>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</si>
  <si>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</si>
  <si>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</si>
  <si>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</si>
  <si>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</si>
  <si>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</si>
  <si>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</si>
  <si>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</si>
  <si>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</si>
  <si>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</si>
  <si>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</si>
  <si>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</si>
  <si>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</si>
  <si>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</si>
  <si>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</si>
  <si>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</si>
  <si>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</si>
  <si>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</si>
  <si>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</si>
  <si>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</si>
  <si>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</si>
  <si>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</si>
  <si>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</si>
  <si>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</si>
  <si>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</si>
  <si>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</si>
  <si>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</si>
  <si>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</si>
  <si>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</si>
  <si>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</si>
  <si>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</si>
  <si>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</si>
  <si>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</si>
  <si>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</si>
  <si>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</si>
  <si>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</si>
  <si>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</si>
  <si>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</si>
  <si>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</si>
  <si>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</si>
  <si>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</si>
  <si>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</si>
  <si>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</si>
  <si>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</si>
  <si>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</si>
  <si>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</si>
  <si>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</si>
  <si>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</si>
  <si>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</si>
  <si>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</si>
  <si>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</si>
  <si>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</si>
  <si>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</si>
  <si>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</si>
  <si>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</si>
  <si>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</si>
  <si>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</si>
  <si>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</si>
  <si>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</si>
  <si>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</si>
  <si>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</si>
  <si>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</si>
  <si>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</si>
  <si>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</si>
  <si>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</si>
  <si>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</si>
  <si>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</si>
  <si>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</si>
  <si>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</si>
  <si>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</si>
  <si>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</si>
  <si>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</si>
  <si>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</si>
  <si>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</si>
  <si>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</si>
  <si>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</si>
  <si>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</si>
  <si>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</si>
  <si>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</si>
  <si>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</si>
  <si>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</si>
  <si>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</si>
  <si>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</si>
  <si>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</si>
  <si>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</si>
  <si>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</si>
  <si>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</si>
  <si>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</si>
  <si>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</si>
  <si>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</si>
  <si>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</si>
  <si>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</si>
  <si>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</si>
  <si>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</si>
  <si>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</si>
  <si>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</si>
  <si>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</si>
  <si>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</si>
  <si>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</si>
  <si>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</si>
  <si>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</si>
  <si>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</si>
  <si>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</si>
  <si>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</si>
  <si>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</si>
  <si>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</si>
  <si>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</si>
  <si>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</si>
  <si>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</si>
  <si>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</si>
  <si>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</si>
  <si>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</si>
  <si>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</si>
  <si>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</si>
  <si>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</si>
  <si>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</si>
  <si>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</si>
  <si>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</si>
  <si>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</si>
  <si>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</si>
  <si>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</si>
  <si>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</si>
  <si>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</si>
  <si>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</si>
  <si>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</si>
  <si>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</si>
  <si>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</si>
  <si>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</si>
  <si>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</si>
  <si>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</si>
  <si>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</si>
  <si>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</si>
  <si>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</si>
  <si>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</si>
  <si>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</si>
  <si>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</si>
  <si>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</si>
  <si>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</si>
  <si>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</si>
  <si>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</si>
  <si>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</si>
  <si>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</si>
  <si>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</si>
  <si>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</si>
  <si>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</si>
  <si>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</si>
  <si>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</si>
  <si>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</si>
  <si>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</si>
  <si>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</si>
  <si>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</si>
  <si>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</si>
  <si>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</si>
  <si>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</si>
  <si>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</si>
  <si>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</si>
  <si>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</si>
  <si>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</si>
  <si>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</si>
  <si>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</si>
  <si>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</si>
  <si>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</si>
  <si>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</si>
  <si>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</si>
  <si>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</si>
  <si>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</si>
  <si>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</si>
  <si>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</si>
  <si>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</si>
  <si>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</si>
  <si>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</si>
  <si>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</si>
  <si>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</si>
  <si>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</si>
  <si>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</si>
  <si>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</si>
  <si>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</si>
  <si>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</si>
  <si>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</si>
  <si>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</si>
  <si>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</si>
  <si>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</si>
  <si>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</si>
  <si>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</si>
  <si>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</si>
  <si>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</si>
  <si>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</si>
  <si>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</si>
  <si>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</si>
  <si>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</si>
  <si>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</si>
  <si>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</si>
  <si>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</si>
  <si>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</si>
  <si>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</si>
  <si>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</si>
  <si>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</si>
  <si>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</si>
  <si>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</si>
  <si>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</si>
  <si>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</si>
  <si>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</si>
  <si>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</si>
  <si>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</si>
  <si>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</si>
  <si>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</si>
  <si>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</si>
  <si>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</si>
  <si>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</si>
  <si>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</si>
  <si>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</si>
  <si>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</si>
  <si>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</si>
  <si>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</si>
  <si>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</si>
  <si>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</si>
  <si>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</si>
  <si>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</si>
  <si>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</si>
  <si>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</si>
  <si>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</si>
  <si>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</si>
  <si>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</si>
  <si>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</si>
  <si>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</si>
  <si>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</si>
  <si>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</si>
  <si>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</si>
  <si>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</si>
  <si>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</si>
  <si>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</si>
  <si>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</si>
  <si>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</si>
  <si>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</si>
  <si>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</si>
  <si>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</si>
  <si>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</si>
  <si>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</si>
  <si>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</si>
  <si>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</si>
  <si>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</si>
  <si>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</si>
  <si>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</si>
  <si>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</si>
  <si>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</si>
  <si>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</si>
  <si>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</si>
  <si>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</si>
  <si>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</si>
  <si>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</si>
  <si>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</si>
  <si>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</si>
  <si>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</si>
  <si>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</si>
  <si>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</si>
  <si>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</si>
  <si>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</si>
  <si>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</si>
  <si>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</si>
  <si>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</si>
  <si>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</si>
  <si>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</si>
  <si>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</si>
  <si>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</si>
  <si>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</si>
  <si>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</si>
  <si>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</si>
  <si>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</si>
  <si>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</si>
  <si>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</si>
  <si>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</si>
  <si>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</si>
  <si>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</si>
  <si>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</si>
  <si>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</si>
  <si>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</si>
  <si>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</si>
  <si>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</si>
  <si>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</si>
  <si>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</si>
  <si>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</si>
  <si>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</si>
  <si>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</si>
  <si>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</si>
  <si>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</si>
  <si>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</si>
  <si>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</si>
  <si>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</si>
  <si>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</si>
  <si>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</si>
  <si>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</si>
  <si>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</si>
  <si>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</si>
  <si>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</si>
  <si>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</si>
  <si>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</si>
  <si>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</si>
  <si>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</si>
  <si>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</si>
  <si>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</si>
  <si>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</si>
  <si>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</si>
  <si>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</si>
  <si>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</si>
  <si>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</si>
  <si>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</si>
  <si>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</si>
  <si>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</si>
  <si>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</si>
  <si>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</si>
  <si>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</si>
  <si>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</si>
  <si>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</si>
  <si>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</si>
  <si>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</si>
  <si>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</si>
  <si>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</si>
  <si>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</si>
  <si>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</si>
  <si>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</si>
  <si>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</si>
  <si>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</si>
  <si>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</si>
  <si>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</si>
  <si>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</si>
  <si>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</si>
  <si>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</si>
  <si>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</si>
  <si>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</si>
  <si>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</si>
  <si>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</si>
  <si>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</si>
  <si>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</si>
  <si>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</si>
  <si>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</si>
  <si>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</si>
  <si>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</si>
  <si>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</si>
  <si>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</si>
  <si>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</si>
  <si>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</si>
  <si>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</si>
  <si>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</si>
  <si>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</si>
  <si>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</si>
  <si>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</si>
  <si>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</si>
  <si>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</si>
  <si>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</si>
  <si>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</si>
  <si>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</si>
  <si>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</si>
  <si>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</si>
  <si>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</si>
  <si>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</si>
  <si>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</si>
  <si>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</si>
  <si>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</si>
  <si>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</si>
  <si>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</si>
  <si>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</si>
  <si>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</si>
  <si>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</si>
  <si>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</si>
  <si>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</si>
  <si>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</si>
  <si>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</si>
  <si>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</si>
  <si>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</si>
  <si>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</si>
  <si>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</si>
  <si>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</si>
  <si>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</si>
  <si>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</si>
  <si>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</si>
  <si>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</si>
  <si>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</si>
  <si>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</si>
  <si>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</si>
  <si>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</si>
  <si>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</si>
  <si>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</si>
  <si>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</si>
  <si>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</si>
  <si>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</si>
  <si>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</si>
  <si>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</si>
  <si>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</si>
  <si>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</si>
  <si>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</si>
  <si>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</si>
  <si>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</si>
  <si>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</si>
  <si>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</si>
  <si>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</si>
  <si>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</si>
  <si>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</si>
  <si>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</si>
  <si>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</si>
  <si>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</si>
  <si>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</si>
  <si>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</si>
  <si>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</si>
  <si>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</si>
  <si>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</si>
  <si>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</si>
  <si>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</si>
  <si>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</si>
  <si>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</si>
  <si>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</si>
  <si>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</si>
  <si>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</si>
  <si>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</si>
  <si>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</si>
  <si>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</si>
  <si>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</si>
  <si>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</si>
  <si>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</si>
  <si>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</si>
  <si>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</si>
  <si>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</si>
  <si>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</si>
  <si>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</si>
  <si>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</si>
  <si>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</si>
  <si>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</si>
  <si>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</si>
  <si>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</si>
  <si>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</si>
  <si>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</si>
  <si>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</si>
  <si>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</si>
  <si>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</si>
  <si>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</si>
  <si>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</si>
  <si>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</si>
  <si>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</si>
  <si>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</si>
  <si>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</si>
  <si>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</si>
  <si>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</si>
  <si>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</si>
  <si>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</si>
  <si>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</si>
  <si>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</si>
  <si>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</si>
  <si>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</si>
  <si>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</si>
  <si>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</si>
  <si>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</si>
  <si>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</si>
  <si>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</si>
  <si>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</si>
  <si>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</si>
  <si>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</si>
  <si>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</si>
  <si>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</si>
  <si>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</si>
  <si>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</si>
  <si>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</si>
  <si>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</si>
  <si>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</si>
  <si>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</si>
  <si>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</si>
  <si>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</si>
  <si>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</si>
  <si>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</si>
  <si>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</si>
  <si>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</si>
  <si>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</si>
  <si>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</si>
  <si>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</si>
  <si>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</si>
  <si>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</si>
  <si>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</si>
  <si>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</si>
  <si>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</si>
  <si>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</si>
  <si>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</si>
  <si>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</si>
  <si>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</si>
  <si>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</si>
  <si>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</si>
  <si>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</si>
  <si>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</si>
  <si>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</si>
  <si>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</si>
  <si>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</si>
  <si>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</si>
  <si>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</si>
  <si>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</si>
  <si>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</si>
  <si>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</si>
  <si>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</si>
  <si>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</si>
  <si>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</si>
  <si>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</si>
  <si>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</si>
  <si>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</si>
  <si>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</si>
  <si>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</si>
  <si>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</si>
  <si>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</si>
  <si>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</si>
  <si>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</si>
  <si>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</si>
  <si>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</si>
  <si>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</si>
  <si>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</si>
  <si>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</si>
  <si>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</si>
  <si>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</si>
  <si>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</si>
  <si>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</si>
  <si>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</si>
  <si>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</si>
  <si>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</si>
  <si>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</si>
  <si>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</si>
  <si>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</si>
  <si>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</si>
  <si>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</si>
  <si>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</si>
  <si>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</si>
  <si>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</si>
  <si>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</si>
  <si>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</si>
  <si>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</si>
  <si>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</si>
  <si>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</si>
  <si>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</si>
  <si>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</si>
  <si>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</si>
  <si>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</si>
  <si>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</si>
  <si>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</si>
  <si>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</si>
  <si>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</si>
  <si>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</si>
  <si>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</si>
  <si>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</si>
  <si>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</si>
  <si>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</si>
  <si>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</si>
  <si>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</si>
  <si>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</si>
  <si>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</si>
  <si>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</si>
  <si>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</si>
  <si>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</si>
  <si>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</si>
  <si>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</si>
  <si>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</si>
  <si>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</si>
  <si>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</si>
  <si>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</si>
  <si>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</si>
  <si>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</si>
  <si>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</si>
  <si>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</si>
  <si>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</si>
  <si>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</si>
  <si>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</si>
  <si>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</si>
  <si>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</si>
  <si>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</si>
  <si>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</si>
  <si>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</si>
  <si>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</si>
  <si>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</si>
  <si>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</si>
  <si>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</si>
  <si>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</si>
  <si>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</si>
  <si>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</si>
  <si>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</si>
  <si>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</si>
  <si>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</si>
  <si>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</si>
  <si>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</si>
  <si>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</si>
  <si>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</si>
  <si>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</si>
  <si>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</si>
  <si>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</si>
  <si>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</si>
  <si>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</si>
  <si>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</si>
  <si>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</si>
  <si>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</si>
  <si>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</si>
  <si>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</si>
  <si>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</si>
  <si>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</si>
  <si>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</si>
  <si>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</si>
  <si>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</si>
  <si>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</si>
  <si>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</si>
  <si>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</si>
  <si>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</si>
  <si>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</si>
  <si>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</si>
  <si>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</si>
  <si>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</si>
  <si>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</si>
  <si>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</si>
  <si>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</si>
  <si>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</si>
  <si>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</si>
  <si>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</si>
  <si>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</si>
  <si>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</si>
  <si>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</si>
  <si>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</si>
  <si>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</si>
  <si>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</si>
  <si>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</si>
  <si>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</si>
  <si>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</si>
  <si>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</si>
  <si>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</si>
  <si>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</si>
  <si>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</si>
  <si>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</si>
  <si>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</si>
  <si>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</si>
  <si>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</si>
  <si>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</si>
  <si>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</si>
  <si>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</si>
  <si>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</si>
  <si>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</si>
  <si>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</si>
  <si>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</si>
  <si>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</si>
  <si>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</si>
  <si>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</si>
  <si>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</si>
  <si>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</si>
  <si>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</si>
  <si>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</si>
  <si>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</si>
  <si>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</si>
  <si>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</si>
  <si>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</si>
  <si>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</si>
  <si>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</si>
  <si>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</si>
  <si>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</si>
  <si>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</si>
  <si>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</si>
  <si>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</si>
  <si>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</si>
  <si>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</si>
  <si>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</si>
  <si>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</si>
  <si>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</si>
  <si>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</si>
  <si>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</si>
  <si>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</si>
  <si>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</si>
  <si>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</si>
  <si>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</si>
  <si>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</si>
  <si>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</si>
  <si>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</si>
  <si>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</si>
  <si>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</si>
  <si>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</si>
  <si>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</si>
  <si>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</si>
  <si>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</si>
  <si>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</si>
  <si>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</si>
  <si>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</si>
  <si>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</si>
  <si>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</si>
  <si>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</si>
  <si>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</si>
  <si>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</si>
  <si>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</si>
  <si>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</si>
  <si>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</si>
  <si>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</si>
  <si>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</si>
  <si>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</si>
  <si>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</si>
  <si>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</si>
  <si>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</si>
  <si>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</si>
  <si>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</si>
  <si>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</si>
  <si>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</si>
  <si>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</si>
  <si>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</si>
  <si>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</si>
  <si>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</si>
  <si>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</si>
  <si>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</si>
  <si>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</si>
  <si>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</si>
  <si>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</si>
  <si>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</si>
  <si>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</si>
  <si>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</si>
  <si>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</si>
  <si>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</si>
  <si>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</si>
  <si>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</si>
  <si>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</si>
  <si>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</si>
  <si>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</si>
  <si>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</si>
  <si>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</si>
  <si>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</si>
  <si>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</si>
  <si>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</si>
  <si>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</si>
  <si>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</si>
  <si>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</si>
  <si>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</si>
  <si>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</si>
  <si>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</si>
  <si>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</si>
  <si>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</si>
  <si>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</si>
  <si>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</si>
  <si>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</si>
  <si>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</si>
  <si>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</si>
  <si>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</si>
  <si>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</si>
  <si>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</si>
  <si>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</si>
  <si>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</si>
  <si>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</si>
  <si>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</si>
  <si>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</si>
  <si>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</si>
  <si>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</si>
  <si>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</si>
  <si>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</si>
  <si>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</si>
  <si>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</si>
  <si>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</si>
  <si>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</si>
  <si>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</si>
  <si>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</si>
  <si>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</si>
  <si>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</si>
  <si>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</si>
  <si>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</si>
  <si>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</si>
  <si>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</si>
  <si>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</si>
  <si>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</si>
  <si>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</si>
  <si>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</si>
  <si>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</si>
  <si>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</si>
  <si>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</si>
  <si>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</si>
  <si>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</si>
  <si>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</si>
  <si>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</si>
  <si>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</si>
  <si>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</si>
  <si>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</si>
  <si>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</si>
  <si>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</si>
  <si>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</si>
  <si>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</si>
  <si>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</si>
  <si>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</si>
  <si>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</si>
  <si>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</si>
  <si>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</si>
  <si>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</si>
  <si>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</si>
  <si>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</si>
  <si>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</si>
  <si>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</si>
  <si>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</si>
  <si>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</si>
  <si>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</si>
  <si>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</si>
  <si>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</si>
  <si>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</si>
  <si>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</si>
  <si>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</si>
  <si>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</si>
  <si>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</si>
  <si>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</si>
  <si>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</si>
  <si>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</si>
  <si>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</si>
  <si>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</si>
  <si>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</si>
  <si>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</si>
  <si>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</si>
  <si>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</si>
  <si>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</si>
  <si>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</si>
  <si>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</si>
  <si>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</si>
  <si>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</si>
  <si>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</si>
  <si>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</si>
  <si>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</si>
  <si>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</si>
  <si>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</si>
  <si>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</si>
  <si>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</si>
  <si>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</si>
  <si>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</si>
  <si>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</si>
  <si>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</si>
  <si>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</si>
  <si>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</si>
  <si>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</si>
  <si>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</si>
  <si>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</si>
  <si>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</si>
  <si>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</si>
  <si>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</si>
  <si>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</si>
  <si>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</si>
  <si>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</si>
  <si>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</si>
  <si>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</si>
  <si>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</si>
  <si>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</si>
  <si>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</si>
  <si>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</si>
  <si>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</si>
  <si>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</si>
  <si>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</si>
  <si>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</si>
  <si>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</si>
  <si>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</si>
  <si>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</si>
  <si>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</si>
  <si>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</si>
  <si>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</si>
  <si>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</si>
  <si>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</si>
  <si>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</si>
  <si>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</si>
  <si>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</si>
  <si>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</si>
  <si>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</si>
  <si>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</si>
  <si>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</si>
  <si>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</si>
  <si>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</si>
  <si>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</si>
  <si>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</si>
  <si>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</si>
  <si>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</si>
  <si>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</si>
  <si>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</si>
  <si>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</si>
  <si>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</si>
  <si>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</si>
  <si>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</si>
  <si>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</si>
  <si>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</si>
  <si>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</si>
  <si>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</si>
  <si>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</si>
  <si>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</si>
  <si>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</si>
  <si>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</si>
  <si>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</si>
  <si>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</si>
  <si>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</si>
  <si>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</si>
  <si>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</si>
  <si>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</si>
  <si>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</si>
  <si>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</si>
  <si>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</si>
  <si>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</si>
  <si>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</si>
  <si>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</si>
  <si>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</si>
  <si>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</si>
  <si>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</si>
  <si>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</si>
  <si>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</si>
  <si>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</si>
  <si>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</si>
  <si>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</si>
  <si>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</si>
  <si>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</si>
  <si>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</si>
  <si>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</si>
  <si>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</si>
  <si>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</si>
  <si>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</si>
  <si>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</si>
  <si>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</si>
  <si>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</si>
  <si>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</si>
  <si>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</si>
  <si>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</si>
  <si>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</si>
  <si>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</si>
  <si>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</si>
  <si>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</si>
  <si>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</si>
  <si>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</si>
  <si>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</si>
  <si>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</si>
  <si>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</si>
  <si>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</si>
  <si>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</si>
  <si>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</si>
  <si>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</si>
  <si>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</si>
  <si>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</si>
  <si>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</si>
  <si>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</si>
  <si>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</si>
  <si>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</si>
  <si>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</si>
  <si>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</si>
  <si>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</si>
  <si>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</si>
  <si>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</si>
  <si>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</si>
  <si>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</si>
  <si>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</si>
  <si>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</si>
  <si>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</si>
  <si>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</si>
  <si>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</si>
  <si>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</si>
  <si>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</si>
  <si>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</si>
  <si>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</si>
  <si>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</si>
  <si>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</si>
  <si>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</si>
  <si>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</si>
  <si>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</si>
  <si>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</si>
  <si>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</si>
  <si>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</si>
  <si>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</si>
  <si>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</si>
  <si>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</si>
  <si>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</si>
  <si>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</si>
  <si>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</si>
  <si>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</si>
  <si>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</si>
  <si>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</si>
  <si>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</si>
  <si>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</si>
  <si>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</si>
  <si>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</si>
  <si>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</si>
  <si>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</si>
  <si>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</si>
  <si>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</si>
  <si>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</si>
  <si>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</si>
  <si>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</si>
  <si>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</si>
  <si>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</si>
  <si>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</si>
  <si>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</si>
  <si>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</si>
  <si>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</si>
  <si>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</si>
  <si>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</si>
  <si>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</si>
  <si>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</si>
  <si>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</si>
  <si>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</si>
  <si>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</si>
  <si>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</si>
  <si>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</si>
  <si>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</si>
  <si>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</si>
  <si>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</si>
  <si>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</si>
  <si>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</si>
  <si>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</si>
  <si>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</si>
  <si>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</si>
  <si>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</si>
  <si>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</si>
  <si>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</si>
  <si>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</si>
  <si>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</si>
  <si>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</si>
  <si>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</si>
  <si>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</si>
  <si>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</si>
  <si>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</si>
  <si>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</si>
  <si>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</si>
  <si>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</si>
  <si>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</si>
  <si>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</si>
  <si>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</si>
  <si>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</si>
  <si>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</si>
  <si>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</si>
  <si>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</si>
  <si>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</si>
  <si>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</si>
  <si>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</si>
  <si>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</si>
  <si>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</si>
  <si>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</si>
  <si>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</si>
  <si>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</si>
  <si>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</si>
  <si>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</si>
  <si>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</si>
  <si>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</si>
  <si>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</si>
  <si>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</si>
  <si>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</si>
  <si>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</si>
  <si>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</si>
  <si>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</si>
  <si>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</si>
  <si>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</si>
  <si>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</si>
  <si>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</si>
  <si>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</si>
  <si>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</si>
  <si>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</si>
  <si>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</si>
  <si>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</si>
  <si>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</si>
  <si>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</si>
  <si>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</si>
  <si>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</si>
  <si>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</si>
  <si>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</si>
  <si>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</si>
  <si>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</si>
  <si>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</si>
  <si>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</si>
  <si>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</si>
  <si>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</si>
  <si>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</si>
  <si>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</si>
  <si>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</si>
  <si>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</si>
  <si>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</si>
  <si>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</si>
  <si>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</si>
  <si>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</si>
  <si>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</si>
  <si>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</si>
  <si>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</si>
  <si>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</si>
  <si>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</si>
  <si>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</si>
  <si>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</si>
  <si>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</si>
  <si>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</si>
  <si>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</si>
  <si>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</si>
  <si>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</si>
  <si>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</si>
  <si>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</si>
  <si>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</si>
  <si>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</si>
  <si>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</si>
  <si>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</si>
  <si>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</si>
  <si>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</si>
  <si>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</si>
  <si>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</si>
  <si>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</si>
  <si>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</si>
  <si>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</si>
  <si>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</si>
  <si>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</si>
  <si>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</si>
  <si>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</si>
  <si>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</si>
  <si>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</si>
  <si>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</si>
  <si>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</si>
  <si>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</si>
  <si>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</si>
  <si>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</si>
  <si>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</si>
  <si>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</si>
  <si>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</si>
  <si>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</si>
  <si>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</si>
  <si>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</si>
  <si>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</si>
  <si>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</si>
  <si>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</si>
  <si>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</si>
  <si>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</si>
  <si>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</si>
  <si>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</si>
  <si>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</si>
  <si>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</si>
  <si>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</si>
  <si>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</si>
  <si>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</si>
  <si>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</si>
  <si>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</si>
  <si>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</si>
  <si>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</si>
  <si>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</si>
  <si>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</si>
  <si>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</si>
  <si>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</si>
  <si>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</si>
  <si>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</si>
  <si>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</si>
  <si>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</si>
  <si>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</si>
  <si>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</si>
  <si>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</si>
  <si>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</si>
  <si>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</si>
  <si>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</si>
  <si>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</si>
  <si>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</si>
  <si>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</si>
  <si>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</si>
  <si>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</si>
  <si>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</si>
  <si>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</si>
  <si>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</si>
  <si>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</si>
  <si>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</si>
  <si>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</si>
  <si>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</si>
  <si>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</si>
  <si>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</si>
  <si>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</si>
  <si>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</si>
  <si>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</si>
  <si>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</si>
  <si>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</si>
  <si>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</si>
  <si>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</si>
  <si>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</si>
  <si>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</si>
  <si>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</si>
  <si>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</si>
  <si>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</si>
  <si>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</si>
  <si>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</si>
  <si>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</si>
  <si>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</si>
  <si>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</si>
  <si>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</si>
  <si>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</si>
  <si>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</si>
  <si>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</si>
  <si>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</si>
  <si>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</si>
  <si>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</si>
  <si>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</si>
  <si>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</si>
  <si>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</si>
  <si>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</si>
  <si>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</si>
  <si>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</si>
  <si>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</si>
  <si>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</si>
  <si>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</si>
  <si>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</si>
  <si>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</si>
  <si>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</si>
  <si>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</si>
  <si>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</si>
  <si>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</si>
  <si>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</si>
  <si>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</si>
  <si>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</si>
  <si>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</si>
  <si>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</si>
  <si>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</si>
  <si>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</si>
  <si>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</si>
  <si>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</si>
  <si>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</si>
  <si>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</si>
  <si>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</si>
  <si>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</si>
  <si>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</si>
  <si>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</si>
  <si>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</si>
  <si>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</si>
  <si>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</si>
  <si>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</si>
  <si>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</si>
  <si>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</si>
  <si>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</si>
  <si>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</si>
  <si>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</si>
  <si>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</si>
  <si>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</si>
  <si>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</si>
  <si>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</si>
  <si>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</si>
  <si>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</si>
  <si>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</si>
  <si>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</si>
  <si>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</si>
  <si>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</si>
  <si>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</si>
  <si>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</si>
  <si>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</si>
  <si>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</si>
  <si>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</si>
  <si>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</si>
  <si>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</si>
  <si>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</si>
  <si>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</si>
  <si>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</si>
  <si>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</si>
  <si>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</si>
  <si>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</si>
  <si>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</si>
  <si>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</si>
  <si>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</si>
  <si>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</si>
  <si>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</si>
  <si>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</si>
  <si>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</si>
  <si>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</si>
  <si>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</si>
  <si>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</si>
  <si>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</si>
  <si>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</si>
  <si>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</si>
  <si>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</si>
  <si>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</si>
  <si>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</si>
  <si>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</si>
  <si>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</si>
  <si>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</si>
  <si>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</si>
  <si>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</si>
  <si>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</si>
  <si>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</si>
  <si>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</si>
  <si>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</si>
  <si>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</si>
  <si>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</si>
  <si>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</si>
  <si>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</si>
  <si>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</si>
  <si>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</si>
  <si>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</si>
  <si>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</si>
  <si>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</si>
  <si>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</si>
  <si>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</si>
  <si>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</si>
  <si>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</si>
  <si>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</si>
  <si>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</si>
  <si>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</si>
  <si>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</si>
  <si>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</si>
  <si>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</si>
  <si>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</si>
  <si>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</si>
  <si>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</si>
  <si>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</si>
  <si>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</si>
  <si>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</si>
  <si>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</si>
  <si>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</si>
  <si>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</si>
  <si>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</si>
  <si>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</si>
  <si>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</si>
  <si>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</si>
  <si>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</si>
  <si>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</si>
  <si>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</si>
  <si>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</si>
  <si>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</si>
  <si>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</si>
  <si>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</si>
  <si>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</si>
  <si>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</si>
  <si>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</si>
  <si>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</si>
  <si>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</si>
  <si>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</si>
  <si>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</si>
  <si>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</si>
  <si>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</si>
  <si>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</si>
  <si>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</si>
  <si>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</si>
  <si>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</si>
  <si>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</si>
  <si>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</si>
  <si>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</si>
  <si>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</si>
  <si>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</si>
  <si>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</si>
  <si>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</si>
  <si>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</si>
  <si>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</si>
  <si>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</si>
  <si>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</si>
  <si>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</si>
  <si>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</si>
  <si>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</si>
  <si>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</si>
  <si>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</si>
  <si>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</si>
  <si>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</si>
  <si>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</si>
  <si>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</si>
  <si>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</si>
  <si>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</si>
  <si>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</si>
  <si>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</si>
  <si>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</si>
  <si>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</si>
  <si>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</si>
  <si>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</si>
  <si>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</si>
  <si>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</si>
  <si>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</si>
  <si>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</si>
  <si>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</si>
  <si>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</si>
  <si>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</si>
  <si>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</si>
  <si>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</si>
  <si>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</si>
  <si>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</si>
  <si>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</si>
  <si>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</si>
  <si>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</si>
  <si>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</si>
  <si>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</si>
  <si>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</si>
  <si>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</si>
  <si>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</si>
  <si>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</si>
  <si>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</si>
  <si>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</si>
  <si>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</si>
  <si>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</si>
  <si>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</si>
  <si>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</si>
  <si>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</si>
  <si>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</si>
  <si>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</si>
  <si>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</si>
  <si>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</si>
  <si>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</si>
  <si>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</si>
  <si>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</si>
  <si>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</si>
  <si>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</si>
  <si>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</si>
  <si>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</si>
  <si>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</si>
  <si>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</si>
  <si>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</si>
  <si>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</si>
  <si>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</si>
  <si>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</si>
  <si>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</si>
  <si>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</si>
  <si>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</si>
  <si>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</si>
  <si>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</si>
  <si>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</si>
  <si>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</si>
  <si>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</si>
  <si>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</si>
  <si>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</si>
  <si>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</si>
  <si>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</si>
  <si>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</si>
  <si>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</si>
  <si>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</si>
  <si>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</si>
  <si>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</si>
  <si>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</si>
  <si>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</si>
  <si>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</si>
  <si>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</si>
  <si>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</si>
  <si>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</si>
  <si>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</si>
  <si>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</si>
  <si>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</si>
  <si>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</si>
  <si>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</si>
  <si>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</si>
  <si>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</si>
  <si>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</si>
  <si>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</si>
  <si>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</si>
  <si>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</si>
  <si>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</si>
  <si>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</si>
  <si>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</si>
  <si>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</si>
  <si>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</si>
  <si>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</si>
  <si>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</si>
  <si>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</si>
  <si>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</si>
  <si>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</si>
  <si>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</si>
  <si>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</si>
  <si>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</si>
  <si>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</si>
  <si>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</si>
  <si>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</si>
  <si>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</si>
  <si>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</si>
  <si>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</si>
  <si>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</si>
  <si>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</si>
  <si>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</si>
  <si>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</si>
  <si>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</si>
  <si>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</si>
  <si>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</si>
  <si>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</si>
  <si>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</si>
  <si>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</si>
  <si>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</si>
  <si>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</si>
  <si>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</si>
  <si>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</si>
  <si>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</si>
  <si>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</si>
  <si>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</si>
  <si>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</si>
  <si>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</si>
  <si>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</si>
  <si>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</si>
  <si>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</si>
  <si>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</si>
  <si>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</si>
  <si>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</si>
  <si>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</si>
  <si>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</si>
  <si>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</si>
  <si>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</si>
  <si>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</si>
  <si>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</si>
  <si>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</si>
  <si>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</si>
  <si>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</si>
  <si>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</si>
  <si>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</si>
  <si>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</si>
  <si>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</si>
  <si>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</si>
  <si>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</si>
  <si>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</si>
  <si>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</si>
  <si>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</si>
  <si>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</si>
  <si>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</si>
  <si>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</si>
  <si>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</si>
  <si>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</si>
  <si>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</si>
  <si>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</si>
  <si>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</si>
  <si>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</si>
  <si>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</si>
  <si>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</si>
  <si>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</si>
  <si>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</si>
  <si>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</si>
  <si>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</si>
  <si>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</si>
  <si>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</si>
  <si>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</si>
  <si>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</si>
  <si>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</si>
  <si>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</si>
  <si>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</si>
  <si>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</si>
  <si>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</si>
  <si>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</si>
  <si>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</si>
  <si>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</si>
  <si>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</si>
  <si>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</si>
  <si>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</si>
  <si>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</si>
  <si>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</si>
  <si>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</si>
  <si>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</si>
  <si>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</si>
  <si>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</si>
  <si>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</si>
  <si>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</si>
  <si>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</si>
  <si>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</si>
  <si>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</si>
  <si>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</si>
  <si>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</si>
  <si>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</si>
  <si>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</si>
  <si>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</si>
  <si>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</si>
  <si>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</si>
  <si>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</si>
  <si>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</si>
  <si>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</si>
  <si>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</si>
  <si>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</si>
  <si>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</si>
  <si>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</si>
  <si>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</si>
  <si>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</si>
  <si>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</si>
  <si>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</si>
  <si>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</si>
  <si>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</si>
  <si>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</si>
  <si>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</si>
  <si>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</si>
  <si>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</si>
  <si>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</si>
  <si>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</si>
  <si>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</si>
  <si>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</si>
  <si>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</si>
  <si>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</si>
  <si>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</si>
  <si>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</si>
  <si>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</si>
  <si>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</si>
  <si>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</si>
  <si>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</si>
  <si>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</si>
  <si>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</si>
  <si>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</si>
  <si>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</si>
  <si>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</si>
  <si>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</si>
  <si>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</si>
  <si>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</si>
  <si>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</si>
  <si>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</si>
  <si>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</si>
  <si>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</si>
  <si>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</si>
  <si>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</si>
  <si>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</si>
  <si>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</si>
  <si>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</si>
  <si>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</si>
  <si>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</si>
  <si>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</si>
  <si>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</si>
  <si>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</si>
  <si>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</si>
  <si>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</si>
  <si>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</si>
  <si>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</si>
  <si>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</si>
  <si>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</si>
  <si>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</si>
  <si>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</si>
  <si>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</si>
  <si>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</si>
  <si>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</si>
  <si>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</si>
  <si>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</si>
  <si>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</si>
  <si>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</si>
  <si>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</si>
  <si>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</si>
  <si>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</si>
  <si>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</si>
  <si>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</si>
  <si>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</si>
  <si>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</si>
  <si>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</si>
  <si>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</si>
  <si>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</si>
  <si>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</si>
  <si>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</si>
  <si>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</si>
  <si>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</si>
  <si>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</si>
  <si>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</si>
  <si>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</si>
  <si>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</si>
  <si>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</si>
  <si>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</si>
  <si>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</si>
  <si>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</si>
  <si>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</si>
  <si>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</si>
  <si>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</si>
  <si>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</si>
  <si>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</si>
  <si>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</si>
  <si>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</si>
  <si>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</si>
  <si>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</si>
  <si>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</si>
  <si>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</si>
  <si>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</si>
  <si>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</si>
  <si>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</si>
  <si>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</si>
  <si>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</si>
  <si>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</si>
  <si>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</si>
  <si>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</si>
  <si>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</si>
  <si>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</si>
  <si>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</si>
  <si>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</si>
  <si>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</si>
  <si>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</si>
  <si>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</si>
  <si>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</si>
  <si>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</si>
  <si>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</si>
  <si>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</si>
  <si>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</si>
  <si>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</si>
  <si>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</si>
  <si>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</si>
  <si>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</si>
  <si>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</si>
  <si>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</si>
  <si>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</si>
  <si>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</si>
  <si>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</si>
  <si>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</si>
  <si>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</si>
  <si>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</si>
  <si>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</si>
  <si>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</si>
  <si>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</si>
  <si>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</si>
  <si>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</si>
  <si>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</si>
  <si>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</si>
  <si>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</si>
  <si>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</si>
  <si>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</si>
  <si>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</si>
  <si>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</si>
  <si>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</si>
  <si>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</si>
  <si>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</si>
  <si>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</si>
  <si>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</si>
  <si>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</si>
  <si>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</si>
  <si>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</si>
  <si>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</si>
  <si>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</si>
  <si>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</si>
  <si>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</si>
  <si>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</si>
  <si>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</si>
  <si>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</si>
  <si>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</si>
  <si>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</si>
  <si>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</si>
  <si>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</si>
  <si>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</si>
  <si>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</si>
  <si>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</si>
  <si>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</si>
  <si>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</si>
  <si>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</si>
  <si>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</si>
  <si>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</si>
  <si>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</si>
  <si>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</si>
  <si>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</si>
  <si>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</si>
  <si>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</si>
  <si>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</si>
  <si>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</si>
  <si>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</si>
  <si>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</si>
  <si>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</si>
  <si>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</si>
  <si>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</si>
  <si>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</si>
  <si>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</si>
  <si>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</si>
  <si>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</si>
  <si>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</si>
  <si>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</si>
  <si>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</si>
  <si>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</si>
  <si>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</si>
  <si>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</si>
  <si>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</si>
  <si>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</si>
  <si>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</si>
  <si>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</si>
  <si>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</si>
  <si>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</si>
  <si>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</si>
  <si>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</si>
  <si>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</si>
  <si>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</si>
  <si>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</si>
  <si>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</si>
  <si>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</si>
  <si>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</si>
  <si>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</si>
  <si>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</si>
  <si>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</si>
  <si>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</si>
  <si>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</si>
  <si>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</si>
  <si>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</si>
  <si>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</si>
  <si>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</si>
  <si>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</si>
  <si>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</si>
  <si>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</si>
  <si>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</si>
  <si>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</si>
  <si>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</si>
  <si>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</si>
  <si>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</si>
  <si>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</si>
  <si>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</si>
  <si>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</si>
  <si>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</si>
  <si>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</si>
  <si>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</si>
  <si>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</si>
  <si>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</si>
  <si>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</si>
  <si>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</si>
  <si>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</si>
  <si>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</si>
  <si>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</si>
  <si>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</si>
  <si>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</si>
  <si>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</si>
  <si>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</si>
  <si>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</si>
  <si>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</si>
  <si>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</si>
  <si>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</si>
  <si>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</si>
  <si>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</si>
  <si>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</si>
  <si>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</si>
  <si>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</si>
  <si>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</si>
  <si>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</si>
  <si>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</si>
  <si>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</si>
  <si>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</si>
  <si>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</si>
  <si>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</si>
  <si>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</si>
  <si>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</si>
  <si>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</si>
  <si>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</si>
  <si>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</si>
  <si>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</si>
  <si>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</si>
  <si>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</si>
  <si>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</si>
  <si>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</si>
  <si>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</si>
  <si>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</si>
  <si>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</si>
  <si>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</si>
  <si>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</si>
  <si>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</si>
  <si>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</si>
  <si>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</si>
  <si>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</si>
  <si>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</si>
  <si>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</si>
  <si>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</si>
  <si>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</si>
  <si>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</si>
  <si>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</si>
  <si>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</si>
  <si>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</si>
  <si>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</si>
  <si>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</si>
  <si>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</si>
  <si>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</si>
  <si>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</si>
  <si>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</si>
  <si>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</si>
  <si>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</si>
  <si>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</si>
  <si>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</si>
  <si>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</si>
  <si>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</si>
  <si>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</si>
  <si>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</si>
  <si>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</si>
  <si>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</si>
  <si>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</si>
  <si>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</si>
  <si>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</si>
  <si>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</si>
  <si>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</si>
  <si>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</si>
  <si>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</si>
  <si>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</si>
  <si>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</si>
  <si>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</si>
  <si>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</si>
  <si>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</si>
  <si>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</si>
  <si>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</si>
  <si>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</si>
  <si>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</si>
  <si>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</si>
  <si>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</si>
  <si>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</si>
  <si>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</si>
  <si>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</si>
  <si>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</si>
  <si>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</si>
  <si>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</si>
  <si>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</si>
  <si>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</si>
  <si>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</si>
  <si>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</si>
  <si>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</si>
  <si>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</si>
  <si>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</si>
  <si>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</si>
  <si>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</si>
  <si>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</si>
  <si>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</si>
  <si>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</si>
  <si>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</si>
  <si>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</si>
  <si>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</si>
  <si>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</si>
  <si>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</si>
  <si>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</si>
  <si>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</si>
  <si>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</si>
  <si>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</si>
  <si>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</si>
  <si>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</si>
  <si>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</si>
  <si>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</si>
  <si>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</si>
  <si>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</si>
  <si>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</si>
  <si>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</si>
  <si>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</si>
  <si>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</si>
  <si>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</si>
  <si>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</si>
  <si>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</si>
  <si>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</si>
  <si>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</si>
  <si>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</si>
  <si>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</si>
  <si>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</si>
  <si>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</si>
  <si>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</si>
  <si>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</si>
  <si>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</si>
  <si>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</si>
  <si>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</si>
  <si>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</si>
  <si>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</si>
  <si>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</si>
  <si>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</si>
  <si>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</si>
  <si>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</si>
  <si>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</si>
  <si>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</si>
  <si>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</si>
  <si>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</si>
  <si>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</si>
  <si>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</si>
  <si>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</si>
  <si>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</si>
  <si>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</si>
  <si>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</si>
  <si>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</si>
  <si>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</si>
  <si>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</si>
  <si>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</si>
  <si>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</si>
  <si>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</si>
  <si>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</si>
  <si>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</si>
  <si>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</si>
  <si>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</si>
  <si>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</si>
  <si>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</si>
  <si>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</si>
  <si>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</si>
  <si>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</si>
  <si>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</si>
  <si>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</si>
  <si>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</si>
  <si>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</si>
  <si>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</si>
  <si>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</si>
  <si>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</si>
  <si>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</si>
  <si>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</si>
  <si>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</si>
  <si>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</si>
  <si>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</si>
  <si>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</si>
  <si>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</si>
  <si>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</si>
  <si>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</si>
  <si>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</si>
  <si>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</si>
  <si>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</si>
  <si>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</si>
  <si>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</si>
  <si>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</si>
  <si>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</si>
  <si>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</si>
  <si>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</si>
  <si>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</si>
  <si>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</si>
  <si>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</si>
  <si>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</si>
  <si>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</si>
  <si>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</si>
  <si>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</si>
  <si>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</si>
  <si>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</si>
  <si>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</si>
  <si>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</si>
  <si>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</si>
  <si>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</si>
  <si>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</si>
  <si>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</si>
  <si>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</si>
  <si>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</si>
  <si>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</si>
  <si>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</si>
  <si>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</si>
  <si>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</si>
  <si>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</si>
  <si>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</si>
  <si>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</si>
  <si>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</si>
  <si>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</si>
  <si>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</si>
  <si>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</si>
  <si>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</si>
  <si>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</si>
  <si>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</si>
  <si>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</si>
  <si>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</si>
  <si>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</si>
  <si>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</si>
  <si>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</si>
  <si>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</si>
  <si>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</si>
  <si>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</si>
  <si>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</si>
  <si>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</si>
  <si>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</si>
  <si>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</si>
  <si>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</si>
  <si>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</si>
  <si>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</si>
  <si>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</si>
  <si>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</si>
  <si>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</si>
  <si>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</si>
  <si>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</si>
  <si>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</si>
  <si>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</si>
  <si>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</si>
  <si>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</si>
  <si>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</si>
  <si>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</si>
  <si>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</si>
  <si>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</si>
  <si>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</si>
  <si>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</si>
  <si>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</si>
  <si>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</si>
  <si>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</si>
  <si>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</si>
  <si>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</si>
  <si>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</si>
  <si>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</si>
  <si>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</si>
  <si>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</si>
  <si>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</si>
  <si>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</si>
  <si>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</si>
  <si>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</si>
  <si>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</si>
  <si>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</si>
  <si>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</si>
  <si>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</si>
  <si>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</si>
  <si>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</si>
  <si>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</si>
  <si>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</si>
  <si>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</si>
  <si>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</si>
  <si>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</si>
  <si>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</si>
  <si>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</si>
  <si>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</si>
  <si>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</si>
  <si>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</si>
  <si>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</si>
  <si>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</si>
  <si>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</si>
  <si>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</si>
  <si>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</si>
  <si>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</si>
  <si>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</si>
  <si>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</si>
  <si>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</si>
  <si>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</si>
  <si>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</si>
  <si>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</si>
  <si>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</si>
  <si>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</si>
  <si>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</si>
  <si>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</si>
  <si>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</si>
  <si>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</si>
  <si>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</si>
  <si>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</si>
  <si>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</si>
  <si>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</si>
  <si>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</si>
  <si>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</si>
  <si>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</si>
  <si>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</si>
  <si>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</si>
  <si>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</si>
  <si>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</si>
  <si>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</si>
  <si>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</si>
  <si>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</si>
  <si>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</si>
  <si>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</si>
  <si>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</si>
  <si>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</si>
  <si>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</si>
  <si>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</si>
  <si>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</si>
  <si>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</si>
  <si>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</si>
  <si>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</si>
  <si>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</si>
  <si>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</si>
  <si>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</si>
  <si>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</si>
  <si>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</si>
  <si>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</si>
  <si>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</si>
  <si>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</si>
  <si>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</si>
  <si>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</si>
  <si>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</si>
  <si>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</si>
  <si>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</si>
  <si>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</si>
  <si>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</si>
  <si>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</si>
  <si>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</si>
  <si>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</si>
  <si>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</si>
  <si>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</si>
  <si>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</si>
  <si>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</si>
  <si>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</si>
  <si>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</si>
  <si>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</si>
  <si>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</si>
  <si>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</si>
  <si>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</si>
  <si>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</si>
  <si>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</si>
  <si>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</si>
  <si>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</si>
  <si>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</si>
  <si>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</si>
  <si>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</si>
  <si>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</si>
  <si>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</si>
  <si>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</si>
  <si>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</si>
  <si>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</si>
  <si>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</si>
  <si>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</si>
  <si>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</si>
  <si>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</si>
  <si>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</si>
  <si>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</si>
  <si>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</si>
  <si>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</si>
  <si>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</si>
  <si>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</si>
  <si>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</si>
  <si>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</si>
  <si>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</si>
  <si>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</si>
  <si>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</si>
  <si>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</si>
  <si>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</si>
  <si>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</si>
  <si>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</si>
  <si>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</si>
  <si>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</si>
  <si>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</si>
  <si>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</si>
  <si>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</si>
  <si>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</si>
  <si>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</si>
  <si>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</si>
  <si>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</si>
  <si>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</si>
  <si>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</si>
  <si>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</si>
  <si>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</si>
  <si>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</si>
  <si>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</si>
  <si>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</si>
  <si>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</si>
  <si>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</si>
  <si>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</si>
  <si>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</si>
  <si>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</si>
  <si>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</si>
  <si>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</si>
  <si>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</si>
  <si>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</si>
  <si>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</si>
  <si>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</si>
  <si>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</si>
  <si>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</si>
  <si>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</si>
  <si>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</si>
  <si>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</si>
  <si>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</si>
  <si>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</si>
  <si>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</si>
  <si>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</si>
  <si>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</si>
  <si>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</si>
  <si>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</si>
  <si>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</si>
  <si>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</si>
  <si>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</si>
  <si>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</si>
  <si>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</si>
  <si>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</si>
  <si>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</si>
  <si>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</si>
  <si>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</si>
  <si>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</si>
  <si>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</si>
  <si>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</si>
  <si>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</si>
  <si>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</si>
  <si>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</si>
  <si>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</si>
  <si>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</si>
  <si>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</si>
  <si>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</si>
  <si>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</si>
  <si>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</si>
  <si>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</si>
  <si>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</si>
  <si>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</si>
  <si>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</si>
  <si>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</si>
  <si>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</si>
  <si>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</si>
  <si>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</si>
  <si>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</si>
  <si>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</si>
  <si>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</si>
  <si>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</si>
  <si>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</si>
  <si>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</si>
  <si>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</si>
  <si>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</si>
  <si>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</si>
  <si>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</si>
  <si>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</si>
  <si>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</si>
  <si>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</si>
  <si>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</si>
  <si>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</si>
  <si>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</si>
  <si>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</si>
  <si>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</si>
  <si>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</si>
  <si>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</si>
  <si>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</si>
  <si>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</si>
  <si>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</si>
  <si>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</si>
  <si>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</si>
  <si>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</si>
  <si>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</si>
  <si>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</si>
  <si>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</si>
  <si>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</si>
  <si>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</si>
  <si>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</si>
  <si>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</si>
  <si>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</si>
  <si>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</si>
  <si>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</si>
  <si>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</si>
  <si>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</si>
  <si>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</si>
  <si>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</si>
  <si>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</si>
  <si>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</si>
  <si>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</si>
  <si>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</si>
  <si>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</si>
  <si>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</si>
  <si>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</si>
  <si>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</si>
  <si>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</si>
  <si>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</si>
  <si>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</si>
  <si>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</si>
  <si>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</si>
  <si>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</si>
  <si>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</si>
  <si>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</si>
  <si>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</si>
  <si>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</si>
  <si>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</si>
  <si>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</si>
  <si>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</si>
  <si>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</si>
  <si>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</si>
  <si>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</si>
  <si>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</si>
  <si>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</si>
  <si>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</si>
  <si>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</si>
  <si>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</si>
  <si>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</si>
  <si>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</si>
  <si>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</si>
  <si>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</si>
  <si>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</si>
  <si>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</si>
  <si>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</si>
  <si>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</si>
  <si>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</si>
  <si>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</si>
  <si>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</si>
  <si>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</si>
  <si>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</si>
  <si>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</si>
  <si>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</si>
  <si>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</si>
  <si>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</si>
  <si>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</si>
  <si>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</si>
  <si>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</si>
  <si>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</si>
  <si>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</si>
  <si>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</si>
  <si>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</si>
  <si>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</si>
  <si>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</si>
  <si>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</si>
  <si>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</si>
  <si>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</si>
  <si>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</si>
  <si>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</si>
  <si>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</si>
  <si>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</si>
  <si>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</si>
  <si>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</si>
  <si>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</si>
  <si>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</si>
  <si>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</si>
  <si>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</si>
  <si>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</si>
  <si>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</si>
  <si>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</si>
  <si>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</si>
  <si>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</si>
  <si>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</si>
  <si>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</si>
  <si>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</si>
  <si>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</si>
  <si>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</si>
  <si>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</si>
  <si>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</si>
  <si>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</si>
  <si>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</si>
  <si>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</si>
  <si>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</si>
  <si>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</si>
  <si>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</si>
  <si>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</si>
  <si>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</si>
  <si>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</si>
  <si>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</si>
  <si>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</si>
  <si>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</si>
  <si>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</si>
  <si>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</si>
  <si>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</si>
  <si>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</si>
  <si>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</si>
  <si>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</si>
  <si>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</si>
  <si>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</si>
  <si>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</si>
  <si>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</si>
  <si>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</si>
  <si>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</si>
  <si>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</si>
  <si>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</si>
  <si>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</si>
  <si>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</si>
  <si>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</si>
  <si>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</si>
  <si>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</si>
  <si>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</si>
  <si>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</si>
  <si>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</si>
  <si>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</si>
  <si>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</si>
  <si>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</si>
  <si>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</si>
  <si>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</si>
  <si>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</si>
  <si>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</si>
  <si>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</si>
  <si>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</si>
  <si>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</si>
  <si>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</si>
  <si>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</si>
  <si>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</si>
  <si>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</si>
  <si>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</si>
  <si>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</si>
  <si>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</si>
  <si>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</si>
  <si>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</si>
  <si>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</si>
  <si>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</si>
  <si>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</si>
  <si>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</si>
  <si>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</si>
  <si>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</si>
  <si>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</si>
  <si>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</si>
  <si>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</si>
  <si>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</si>
  <si>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</si>
  <si>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</si>
  <si>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</si>
  <si>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</si>
  <si>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</si>
  <si>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</si>
  <si>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</si>
  <si>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</si>
  <si>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</si>
  <si>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</si>
  <si>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</si>
  <si>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</si>
  <si>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</si>
  <si>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</si>
  <si>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</si>
  <si>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</si>
  <si>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</si>
  <si>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</si>
  <si>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</si>
  <si>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</si>
  <si>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</si>
  <si>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</si>
  <si>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</si>
  <si>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</si>
  <si>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</si>
  <si>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</si>
  <si>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</si>
  <si>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</si>
  <si>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</si>
  <si>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</si>
  <si>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</si>
  <si>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</si>
  <si>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</si>
  <si>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</si>
  <si>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</si>
  <si>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</si>
  <si>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</si>
  <si>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</si>
  <si>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</si>
  <si>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</si>
  <si>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</si>
  <si>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</si>
  <si>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</si>
  <si>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</si>
  <si>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</si>
  <si>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</si>
  <si>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</si>
  <si>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</si>
  <si>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</si>
  <si>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</si>
  <si>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</si>
  <si>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</si>
  <si>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</si>
  <si>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</si>
  <si>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</si>
  <si>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</si>
  <si>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</si>
  <si>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</si>
  <si>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</si>
  <si>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</si>
  <si>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</si>
  <si>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</si>
  <si>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</si>
  <si>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</si>
  <si>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</si>
  <si>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</si>
  <si>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</si>
  <si>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</si>
  <si>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</si>
  <si>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</si>
  <si>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</si>
  <si>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</si>
  <si>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</si>
  <si>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</si>
  <si>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</si>
  <si>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</si>
  <si>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</si>
  <si>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</si>
  <si>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</si>
  <si>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</si>
  <si>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</si>
  <si>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</si>
  <si>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</si>
  <si>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</si>
  <si>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</si>
  <si>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</si>
  <si>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</si>
  <si>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</si>
  <si>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</si>
  <si>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</si>
  <si>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</si>
  <si>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</si>
  <si>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</si>
  <si>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</si>
  <si>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</si>
  <si>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</si>
  <si>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</si>
  <si>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</si>
  <si>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</si>
  <si>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</si>
  <si>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</si>
  <si>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</si>
  <si>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</si>
  <si>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</si>
  <si>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</si>
  <si>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</si>
  <si>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</si>
  <si>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</si>
  <si>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</si>
  <si>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</si>
  <si>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</si>
  <si>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</si>
  <si>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</si>
  <si>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</si>
  <si>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</si>
  <si>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</si>
  <si>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</si>
  <si>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</si>
  <si>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</si>
  <si>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</si>
  <si>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</si>
  <si>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</si>
  <si>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</si>
  <si>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</si>
  <si>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</si>
  <si>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</si>
  <si>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</si>
  <si>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</si>
  <si>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</si>
  <si>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</si>
  <si>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</si>
  <si>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</si>
  <si>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</si>
  <si>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</si>
  <si>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</si>
  <si>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</si>
  <si>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</si>
  <si>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</si>
  <si>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</si>
  <si>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</si>
  <si>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</si>
  <si>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</si>
  <si>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</si>
  <si>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</si>
  <si>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</si>
  <si>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</si>
  <si>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</si>
  <si>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</si>
  <si>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</si>
  <si>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</si>
  <si>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</si>
  <si>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</si>
  <si>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</si>
  <si>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</si>
  <si>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</si>
  <si>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</si>
  <si>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</si>
  <si>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</si>
  <si>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</si>
  <si>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</si>
  <si>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</si>
  <si>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</si>
  <si>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</si>
  <si>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</si>
  <si>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</si>
  <si>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</si>
  <si>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</si>
  <si>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</si>
  <si>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</si>
  <si>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</si>
  <si>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</si>
  <si>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</si>
  <si>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</si>
  <si>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</si>
  <si>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</si>
  <si>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</si>
  <si>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</si>
  <si>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</si>
  <si>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</si>
  <si>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</si>
  <si>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</si>
  <si>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</si>
  <si>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</si>
  <si>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</si>
  <si>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</si>
  <si>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</si>
  <si>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</si>
  <si>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</si>
  <si>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</si>
  <si>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</si>
  <si>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</si>
  <si>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</si>
  <si>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</si>
  <si>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</si>
  <si>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</si>
  <si>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</si>
  <si>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</si>
  <si>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</si>
  <si>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</si>
  <si>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</si>
  <si>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</si>
  <si>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</si>
  <si>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</si>
  <si>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</si>
  <si>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</si>
  <si>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</si>
  <si>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</si>
  <si>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</si>
  <si>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</si>
  <si>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</si>
  <si>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</si>
  <si>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</si>
  <si>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</si>
  <si>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</si>
  <si>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</si>
  <si>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</si>
  <si>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</si>
  <si>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</si>
  <si>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</si>
  <si>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</si>
  <si>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</si>
  <si>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</si>
  <si>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</si>
  <si>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</si>
  <si>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</si>
  <si>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</si>
  <si>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</si>
  <si>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</si>
  <si>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</si>
  <si>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</si>
  <si>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</si>
  <si>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</si>
  <si>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</si>
  <si>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</si>
  <si>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</si>
  <si>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</si>
  <si>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</si>
  <si>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</si>
  <si>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</si>
  <si>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</si>
  <si>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</si>
  <si>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</si>
  <si>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</si>
  <si>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</si>
  <si>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</si>
  <si>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</si>
  <si>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</si>
  <si>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</si>
  <si>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</si>
  <si>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</si>
  <si>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</si>
  <si>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</si>
  <si>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</si>
  <si>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</si>
  <si>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</si>
  <si>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</si>
  <si>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</si>
  <si>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</si>
  <si>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</si>
  <si>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</si>
  <si>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</si>
  <si>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</si>
  <si>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</si>
  <si>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</si>
  <si>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</si>
  <si>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</si>
  <si>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</si>
  <si>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</si>
  <si>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</si>
  <si>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</si>
  <si>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</si>
  <si>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</si>
  <si>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</si>
  <si>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</si>
  <si>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</si>
  <si>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</si>
  <si>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</si>
  <si>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</si>
  <si>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</si>
  <si>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</si>
  <si>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</si>
  <si>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</si>
  <si>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</si>
  <si>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</si>
  <si>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</si>
  <si>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</si>
  <si>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</si>
  <si>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</si>
  <si>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</si>
  <si>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</si>
  <si>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</si>
  <si>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</si>
  <si>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</si>
  <si>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</si>
  <si>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</si>
  <si>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</si>
  <si>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</si>
  <si>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</si>
  <si>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</si>
  <si>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</si>
  <si>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</si>
  <si>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</si>
  <si>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</si>
  <si>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</si>
  <si>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</si>
  <si>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</si>
  <si>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</si>
  <si>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</si>
  <si>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</si>
  <si>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</si>
  <si>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</si>
  <si>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</si>
  <si>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</si>
  <si>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</si>
  <si>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</si>
  <si>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</si>
  <si>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</si>
  <si>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</si>
  <si>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</si>
  <si>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</si>
  <si>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</si>
  <si>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</si>
  <si>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</si>
  <si>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</si>
  <si>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</si>
  <si>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</si>
  <si>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</si>
  <si>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</si>
  <si>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</si>
  <si>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</si>
  <si>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</si>
  <si>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</si>
  <si>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</si>
  <si>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</si>
  <si>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</si>
  <si>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</si>
  <si>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</si>
  <si>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</si>
  <si>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</si>
  <si>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</si>
  <si>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</si>
  <si>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</si>
  <si>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</si>
  <si>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</si>
  <si>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</si>
  <si>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</si>
  <si>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</si>
  <si>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</si>
  <si>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</si>
  <si>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</si>
  <si>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</si>
  <si>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</si>
  <si>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</si>
  <si>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</si>
  <si>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</si>
  <si>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</si>
  <si>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</si>
  <si>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</si>
  <si>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</si>
  <si>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</si>
  <si>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</si>
  <si>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</si>
  <si>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</si>
  <si>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</si>
  <si>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</si>
  <si>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</si>
  <si>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</si>
  <si>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</si>
  <si>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</si>
  <si>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</si>
  <si>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</si>
  <si>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</si>
  <si>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</si>
  <si>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</si>
  <si>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</si>
  <si>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</si>
  <si>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</si>
  <si>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</si>
  <si>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</si>
  <si>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</si>
  <si>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</si>
  <si>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</si>
  <si>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</si>
  <si>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</si>
  <si>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</si>
  <si>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</si>
  <si>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</si>
  <si>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</si>
  <si>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</si>
  <si>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</si>
  <si>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</si>
  <si>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</si>
  <si>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</si>
  <si>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</si>
  <si>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</si>
  <si>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</si>
  <si>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</si>
  <si>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</si>
  <si>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</si>
  <si>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</si>
  <si>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</si>
  <si>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</si>
  <si>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</si>
  <si>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</si>
  <si>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</si>
  <si>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</si>
  <si>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</si>
  <si>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</si>
  <si>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</si>
  <si>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</si>
  <si>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</si>
  <si>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</si>
  <si>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</si>
  <si>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</si>
  <si>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</si>
  <si>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</si>
  <si>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</si>
  <si>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</si>
  <si>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</si>
  <si>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</si>
  <si>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</si>
  <si>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</si>
  <si>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</si>
  <si>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</si>
  <si>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</si>
  <si>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</si>
  <si>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</si>
  <si>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</si>
  <si>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</si>
  <si>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</si>
  <si>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</si>
  <si>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</si>
  <si>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</si>
  <si>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</si>
  <si>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</si>
  <si>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</si>
  <si>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</si>
  <si>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</si>
  <si>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</si>
  <si>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</si>
  <si>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</si>
  <si>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</si>
  <si>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</si>
  <si>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</si>
  <si>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</si>
  <si>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</si>
  <si>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</si>
  <si>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</si>
  <si>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</si>
  <si>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</si>
  <si>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</si>
  <si>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</si>
  <si>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</si>
  <si>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</si>
  <si>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</si>
  <si>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</si>
  <si>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</si>
  <si>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</si>
  <si>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</si>
  <si>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</si>
  <si>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</si>
  <si>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</si>
  <si>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</si>
  <si>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</si>
  <si>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</si>
  <si>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</si>
  <si>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</si>
  <si>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</si>
  <si>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</si>
  <si>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</si>
  <si>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</si>
  <si>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</si>
  <si>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</si>
  <si>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</si>
  <si>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</si>
  <si>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</si>
  <si>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</si>
  <si>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</si>
  <si>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</si>
  <si>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</si>
  <si>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</si>
  <si>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</si>
  <si>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</si>
  <si>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</si>
  <si>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</si>
  <si>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</si>
  <si>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</si>
  <si>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</si>
  <si>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</si>
  <si>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</si>
  <si>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</si>
  <si>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</si>
  <si>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</si>
  <si>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</si>
  <si>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</si>
  <si>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</si>
  <si>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</si>
  <si>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</si>
  <si>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</si>
  <si>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</si>
  <si>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</si>
  <si>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</si>
  <si>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</si>
  <si>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</si>
  <si>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</si>
  <si>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</si>
  <si>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</si>
  <si>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</si>
  <si>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</si>
  <si>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</si>
  <si>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</si>
  <si>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</si>
  <si>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</si>
  <si>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</si>
  <si>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</si>
  <si>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</si>
  <si>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</si>
  <si>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</si>
  <si>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</si>
  <si>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</si>
  <si>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</si>
  <si>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</si>
  <si>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</si>
  <si>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</si>
  <si>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</si>
  <si>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</si>
  <si>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</si>
  <si>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</si>
  <si>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</si>
  <si>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</si>
  <si>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</si>
  <si>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</si>
  <si>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</si>
  <si>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</si>
  <si>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</si>
  <si>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</si>
  <si>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</si>
  <si>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</si>
  <si>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</si>
  <si>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</si>
  <si>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</si>
  <si>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</si>
  <si>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</si>
  <si>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</si>
  <si>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</si>
  <si>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</si>
  <si>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</si>
  <si>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</si>
  <si>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</si>
  <si>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</si>
  <si>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</si>
  <si>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</si>
  <si>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</si>
  <si>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</si>
  <si>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</si>
  <si>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</si>
  <si>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</si>
  <si>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</si>
  <si>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</si>
  <si>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</si>
  <si>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</si>
  <si>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</si>
  <si>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</si>
  <si>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</si>
  <si>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</si>
  <si>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</si>
  <si>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</si>
  <si>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</si>
  <si>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</si>
  <si>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</si>
  <si>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</si>
  <si>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</si>
  <si>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</si>
  <si>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</si>
  <si>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</si>
  <si>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</si>
  <si>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</si>
  <si>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</si>
  <si>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</si>
  <si>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</si>
  <si>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</si>
  <si>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</si>
  <si>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</si>
  <si>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</si>
  <si>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</si>
  <si>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</si>
  <si>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</si>
  <si>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</si>
  <si>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</si>
  <si>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</si>
  <si>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</si>
  <si>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</si>
  <si>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</si>
  <si>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</si>
  <si>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</si>
  <si>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</si>
  <si>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</si>
  <si>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</si>
  <si>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</si>
  <si>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</si>
  <si>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</si>
  <si>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</si>
  <si>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</si>
  <si>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</si>
  <si>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</si>
  <si>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</si>
  <si>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</si>
  <si>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</si>
  <si>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</si>
  <si>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</si>
  <si>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</si>
  <si>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</si>
  <si>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</si>
  <si>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</si>
  <si>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</si>
  <si>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</si>
  <si>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</si>
  <si>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</si>
  <si>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</si>
  <si>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</si>
  <si>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</si>
  <si>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</si>
  <si>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</si>
  <si>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</si>
  <si>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</si>
  <si>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</si>
  <si>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</si>
  <si>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</si>
  <si>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</si>
  <si>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</si>
  <si>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</si>
  <si>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</si>
  <si>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</si>
  <si>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</si>
  <si>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</si>
  <si>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</si>
  <si>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</si>
  <si>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</si>
  <si>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</si>
  <si>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</si>
  <si>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</si>
  <si>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</si>
  <si>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</si>
  <si>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</si>
  <si>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</si>
  <si>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</si>
  <si>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</si>
  <si>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</si>
  <si>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</si>
  <si>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</si>
  <si>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</si>
  <si>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</si>
  <si>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</si>
  <si>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</si>
  <si>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</si>
  <si>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</si>
  <si>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</si>
  <si>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</si>
  <si>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</si>
  <si>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</si>
  <si>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</si>
  <si>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</si>
  <si>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</si>
  <si>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</si>
  <si>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</si>
  <si>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</si>
  <si>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</si>
  <si>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</si>
  <si>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</si>
  <si>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</si>
  <si>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</si>
  <si>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</si>
  <si>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</si>
  <si>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</si>
  <si>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</si>
  <si>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</si>
  <si>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</si>
  <si>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</si>
  <si>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</si>
  <si>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</si>
  <si>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</si>
  <si>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</si>
  <si>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</si>
  <si>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</si>
  <si>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</si>
  <si>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</si>
  <si>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</si>
  <si>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</si>
  <si>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</si>
  <si>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</si>
  <si>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</si>
  <si>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</si>
  <si>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</si>
  <si>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</si>
  <si>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</si>
  <si>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</si>
  <si>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</si>
  <si>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</si>
  <si>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</si>
  <si>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</si>
  <si>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</si>
  <si>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</si>
  <si>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</si>
  <si>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</si>
  <si>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</si>
  <si>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</si>
  <si>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</si>
  <si>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</si>
  <si>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</si>
  <si>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</si>
  <si>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</si>
  <si>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</si>
  <si>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</si>
  <si>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</si>
  <si>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</si>
  <si>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</si>
  <si>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</si>
  <si>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</si>
  <si>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</si>
  <si>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</si>
  <si>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</si>
  <si>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</si>
  <si>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</si>
  <si>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</si>
  <si>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</si>
  <si>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</si>
  <si>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</si>
  <si>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</si>
  <si>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</si>
  <si>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</si>
  <si>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</si>
  <si>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</si>
  <si>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</si>
  <si>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</si>
  <si>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</si>
  <si>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</si>
  <si>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</si>
  <si>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</si>
  <si>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</si>
  <si>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</si>
  <si>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</si>
  <si>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</si>
  <si>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</si>
  <si>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</si>
  <si>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</si>
  <si>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</si>
  <si>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</si>
  <si>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</si>
  <si>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</si>
  <si>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</si>
  <si>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</si>
  <si>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</si>
  <si>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</si>
  <si>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</si>
  <si>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</si>
  <si>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</si>
  <si>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</si>
  <si>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</si>
  <si>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</si>
  <si>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</si>
  <si>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</si>
  <si>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</si>
  <si>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</si>
  <si>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</si>
  <si>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</si>
  <si>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</si>
  <si>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</si>
  <si>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</si>
  <si>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</si>
  <si>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</si>
  <si>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</si>
  <si>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</si>
  <si>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</si>
  <si>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</si>
  <si>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</si>
  <si>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</si>
  <si>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</si>
  <si>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</si>
  <si>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</si>
  <si>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</si>
  <si>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</si>
  <si>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</si>
  <si>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</si>
  <si>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</si>
  <si>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</si>
  <si>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</si>
  <si>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</si>
  <si>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</si>
  <si>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</si>
  <si>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</si>
  <si>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</si>
  <si>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</si>
  <si>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</si>
  <si>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</si>
  <si>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</si>
  <si>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</si>
  <si>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</si>
  <si>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</si>
  <si>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</si>
  <si>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</si>
  <si>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</si>
  <si>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</si>
  <si>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</si>
  <si>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</si>
  <si>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</si>
  <si>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</si>
  <si>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</si>
  <si>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</si>
  <si>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</si>
  <si>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</si>
  <si>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</si>
  <si>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</si>
  <si>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</si>
  <si>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</si>
  <si>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</si>
  <si>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</si>
  <si>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</si>
  <si>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</si>
  <si>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</si>
  <si>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</si>
  <si>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</si>
  <si>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</si>
  <si>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</si>
  <si>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</si>
  <si>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</si>
  <si>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</si>
  <si>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</si>
  <si>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</si>
  <si>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</si>
  <si>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</si>
  <si>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</si>
  <si>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</si>
  <si>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</si>
  <si>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</si>
  <si>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</si>
  <si>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</si>
  <si>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</si>
  <si>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</si>
  <si>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</si>
  <si>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</si>
  <si>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</si>
  <si>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</si>
  <si>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</si>
  <si>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</si>
  <si>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</si>
  <si>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</si>
  <si>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</si>
  <si>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</si>
  <si>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</si>
  <si>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</si>
  <si>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</si>
  <si>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</si>
  <si>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</si>
  <si>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</si>
  <si>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</si>
  <si>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</si>
  <si>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</si>
  <si>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</si>
  <si>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</si>
  <si>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</si>
  <si>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</si>
  <si>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</si>
  <si>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</si>
  <si>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</si>
  <si>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</si>
  <si>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</si>
  <si>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</si>
  <si>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</si>
  <si>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</si>
  <si>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</si>
  <si>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</si>
  <si>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</si>
  <si>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</si>
  <si>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</si>
  <si>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</si>
  <si>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</si>
  <si>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</si>
  <si>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</si>
  <si>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</si>
  <si>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</si>
  <si>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</si>
  <si>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</si>
  <si>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</si>
  <si>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</si>
  <si>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</si>
  <si>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</si>
  <si>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</si>
  <si>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</si>
  <si>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</si>
  <si>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</si>
  <si>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</si>
  <si>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</si>
  <si>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</si>
  <si>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</si>
  <si>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</si>
  <si>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</si>
  <si>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</si>
  <si>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</si>
  <si>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</si>
  <si>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</si>
  <si>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</si>
  <si>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</si>
  <si>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</si>
  <si>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</si>
  <si>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</si>
  <si>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</si>
  <si>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</si>
  <si>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</si>
  <si>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</si>
  <si>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</si>
  <si>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</si>
  <si>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</si>
  <si>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</si>
  <si>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</si>
  <si>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</si>
  <si>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</si>
  <si>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</si>
  <si>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</si>
  <si>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</si>
  <si>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</si>
  <si>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</si>
  <si>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</si>
  <si>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</si>
  <si>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</si>
  <si>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</si>
  <si>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</si>
  <si>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</si>
  <si>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</si>
  <si>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</si>
  <si>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</si>
  <si>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</si>
  <si>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</si>
  <si>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</si>
  <si>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</si>
  <si>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</si>
  <si>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</si>
  <si>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</si>
  <si>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</si>
  <si>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</si>
  <si>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</si>
  <si>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</si>
  <si>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</si>
  <si>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</si>
  <si>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</si>
  <si>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</si>
  <si>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</si>
  <si>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</si>
  <si>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</si>
  <si>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</si>
  <si>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</si>
  <si>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</si>
  <si>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</si>
  <si>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</si>
  <si>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</si>
  <si>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</si>
  <si>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</si>
  <si>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</si>
  <si>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</si>
  <si>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</si>
  <si>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</si>
  <si>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</si>
  <si>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</si>
  <si>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</si>
  <si>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</si>
  <si>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</si>
  <si>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</si>
  <si>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</si>
  <si>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</si>
  <si>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</si>
  <si>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</si>
  <si>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</si>
  <si>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</si>
  <si>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</si>
  <si>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</si>
  <si>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</si>
  <si>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</si>
  <si>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</si>
  <si>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</si>
  <si>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</si>
  <si>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</si>
  <si>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</si>
  <si>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</si>
  <si>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</si>
  <si>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</si>
  <si>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</si>
  <si>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</si>
  <si>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</si>
  <si>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</si>
  <si>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</si>
  <si>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</si>
  <si>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</si>
  <si>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</si>
  <si>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</si>
  <si>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</si>
  <si>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</si>
  <si>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</si>
  <si>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</si>
  <si>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</si>
  <si>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</si>
  <si>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</si>
  <si>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</si>
  <si>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</si>
  <si>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</si>
  <si>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</si>
  <si>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</si>
  <si>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</si>
  <si>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</si>
  <si>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</si>
  <si>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</si>
  <si>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</si>
  <si>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</si>
  <si>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</si>
  <si>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</si>
  <si>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</si>
  <si>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</si>
  <si>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</si>
  <si>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</si>
  <si>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</si>
  <si>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</si>
  <si>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</si>
  <si>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</si>
  <si>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</si>
  <si>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</si>
  <si>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</si>
  <si>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</si>
  <si>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</si>
  <si>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</si>
  <si>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</si>
  <si>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</si>
  <si>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</si>
  <si>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</si>
  <si>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</si>
  <si>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</si>
  <si>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</si>
  <si>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</si>
  <si>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</si>
  <si>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</si>
  <si>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</si>
  <si>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</si>
  <si>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</si>
  <si>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</si>
  <si>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</si>
  <si>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</si>
  <si>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</si>
  <si>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</si>
  <si>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</si>
  <si>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</si>
  <si>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</si>
  <si>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</si>
  <si>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</si>
  <si>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</si>
  <si>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</si>
  <si>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</si>
  <si>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</si>
  <si>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</si>
  <si>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</si>
  <si>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</si>
  <si>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</si>
  <si>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</si>
  <si>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</si>
  <si>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</si>
  <si>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</si>
  <si>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</si>
  <si>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</si>
  <si>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</si>
  <si>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</si>
  <si>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</si>
  <si>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</si>
  <si>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</si>
  <si>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</si>
  <si>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</si>
  <si>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</si>
  <si>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</si>
  <si>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</si>
  <si>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</si>
  <si>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</si>
  <si>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</si>
  <si>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</si>
  <si>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</si>
  <si>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</si>
  <si>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</si>
  <si>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</si>
  <si>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</si>
  <si>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</si>
  <si>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</si>
  <si>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</si>
  <si>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</si>
  <si>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</si>
  <si>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</si>
  <si>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</si>
  <si>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</si>
  <si>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</si>
  <si>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</si>
  <si>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</si>
  <si>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</si>
  <si>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</si>
  <si>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</si>
  <si>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</si>
  <si>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</si>
  <si>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</si>
  <si>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</si>
  <si>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</si>
  <si>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</si>
  <si>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</si>
  <si>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</si>
  <si>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</si>
  <si>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</si>
  <si>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</si>
  <si>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</si>
  <si>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</si>
  <si>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</si>
  <si>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</si>
  <si>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</si>
  <si>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</si>
  <si>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</si>
  <si>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</si>
  <si>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</si>
  <si>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</si>
  <si>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</si>
  <si>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</si>
  <si>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</si>
  <si>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</si>
  <si>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</si>
  <si>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</si>
  <si>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</si>
  <si>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</si>
  <si>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</si>
  <si>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</si>
  <si>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</si>
  <si>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</si>
  <si>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</si>
  <si>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</si>
  <si>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</si>
  <si>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</si>
  <si>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</si>
  <si>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</si>
  <si>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</si>
  <si>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</si>
  <si>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</si>
  <si>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</si>
  <si>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</si>
  <si>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</si>
  <si>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</si>
  <si>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</si>
  <si>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</si>
  <si>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</si>
  <si>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</si>
  <si>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</si>
  <si>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</si>
  <si>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</si>
  <si>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</si>
  <si>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</si>
  <si>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</si>
  <si>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</si>
  <si>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</si>
  <si>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</si>
  <si>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</si>
  <si>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</si>
  <si>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</si>
  <si>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</si>
  <si>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</si>
  <si>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</si>
  <si>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</si>
  <si>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</si>
  <si>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</si>
  <si>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</si>
  <si>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</si>
  <si>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</si>
  <si>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</si>
  <si>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</si>
  <si>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</si>
  <si>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</si>
  <si>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</si>
  <si>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</si>
  <si>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</si>
  <si>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</si>
  <si>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</si>
  <si>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</si>
  <si>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</si>
  <si>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</si>
  <si>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</si>
  <si>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</si>
  <si>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</si>
  <si>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</si>
  <si>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</si>
  <si>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</si>
  <si>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</si>
  <si>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</si>
  <si>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</si>
  <si>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</si>
  <si>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</si>
  <si>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</si>
  <si>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</si>
  <si>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</si>
  <si>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</si>
  <si>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</si>
  <si>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</si>
  <si>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</si>
  <si>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</si>
  <si>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</si>
  <si>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</si>
  <si>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</si>
  <si>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</si>
  <si>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</si>
  <si>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</si>
  <si>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</si>
  <si>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</si>
  <si>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</si>
  <si>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</si>
  <si>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</si>
  <si>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</si>
  <si>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</si>
  <si>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</si>
  <si>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</si>
  <si>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</si>
  <si>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</si>
  <si>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</si>
  <si>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</si>
  <si>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</si>
  <si>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</si>
  <si>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</si>
  <si>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</si>
  <si>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</si>
  <si>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</si>
  <si>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</si>
  <si>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</si>
  <si>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</si>
  <si>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</si>
  <si>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</si>
  <si>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</si>
  <si>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</si>
  <si>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</si>
  <si>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</si>
  <si>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</si>
  <si>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</si>
  <si>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</si>
  <si>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</si>
  <si>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</si>
  <si>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</si>
  <si>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</si>
  <si>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</si>
  <si>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</si>
  <si>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</si>
  <si>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</si>
  <si>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</si>
  <si>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</si>
  <si>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</si>
  <si>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</si>
  <si>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</si>
  <si>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</si>
  <si>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</si>
  <si>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</si>
  <si>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</si>
  <si>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</si>
  <si>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</si>
  <si>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</si>
  <si>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</si>
  <si>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</si>
  <si>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</si>
  <si>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</si>
  <si>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</si>
  <si>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</si>
  <si>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</si>
  <si>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</si>
  <si>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</si>
  <si>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</si>
  <si>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</si>
  <si>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</si>
  <si>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</si>
  <si>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</si>
  <si>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</si>
  <si>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</si>
  <si>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</si>
  <si>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</si>
  <si>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</si>
  <si>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</si>
  <si>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</si>
  <si>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</si>
  <si>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</si>
  <si>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</si>
  <si>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</si>
  <si>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</si>
  <si>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</si>
  <si>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</si>
  <si>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</si>
  <si>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</si>
  <si>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</si>
  <si>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</si>
  <si>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</si>
  <si>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</si>
  <si>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</si>
  <si>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</si>
  <si>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</si>
  <si>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</si>
  <si>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</si>
  <si>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</si>
  <si>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</si>
  <si>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</si>
  <si>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</si>
  <si>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</si>
  <si>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</si>
  <si>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</si>
  <si>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</si>
  <si>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</si>
  <si>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</si>
  <si>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</si>
  <si>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</si>
  <si>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</si>
  <si>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</si>
  <si>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</si>
  <si>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</si>
  <si>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</si>
  <si>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</si>
  <si>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</si>
  <si>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</si>
  <si>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</si>
  <si>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</si>
  <si>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</si>
  <si>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</si>
  <si>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</si>
  <si>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</si>
  <si>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</si>
  <si>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</si>
  <si>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</si>
  <si>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</si>
  <si>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</si>
  <si>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</si>
  <si>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</si>
  <si>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</si>
  <si>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</si>
  <si>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</si>
  <si>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</si>
  <si>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</si>
  <si>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</si>
  <si>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</si>
  <si>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</si>
  <si>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</si>
  <si>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</si>
  <si>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</si>
  <si>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</si>
  <si>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</si>
  <si>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</si>
  <si>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</si>
  <si>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</si>
  <si>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</si>
  <si>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</si>
  <si>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</si>
  <si>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</si>
  <si>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</si>
  <si>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</si>
  <si>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</si>
  <si>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</si>
  <si>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</si>
  <si>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</si>
  <si>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</si>
  <si>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</si>
  <si>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</si>
  <si>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</si>
  <si>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</si>
  <si>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</si>
  <si>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</si>
  <si>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</si>
  <si>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</si>
  <si>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</si>
  <si>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</si>
  <si>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</si>
  <si>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</si>
  <si>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</si>
  <si>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</si>
  <si>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</si>
  <si>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</si>
  <si>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</si>
  <si>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</si>
  <si>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</si>
  <si>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</si>
  <si>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</si>
  <si>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</si>
  <si>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</si>
  <si>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</si>
  <si>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</si>
  <si>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</si>
  <si>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</si>
  <si>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</si>
  <si>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</si>
  <si>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</si>
  <si>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</si>
  <si>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</si>
  <si>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</si>
  <si>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</si>
  <si>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</si>
  <si>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</si>
  <si>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</si>
  <si>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</si>
  <si>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</si>
  <si>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</si>
  <si>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</si>
  <si>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</si>
  <si>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</si>
  <si>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</si>
  <si>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</si>
  <si>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</si>
  <si>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</si>
  <si>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</si>
  <si>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</si>
  <si>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</si>
  <si>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</si>
  <si>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</si>
  <si>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</si>
  <si>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</si>
  <si>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</si>
  <si>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</si>
  <si>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</si>
  <si>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</si>
  <si>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</si>
  <si>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</si>
  <si>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</si>
  <si>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</si>
  <si>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</si>
  <si>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</si>
  <si>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</si>
  <si>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</si>
  <si>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</si>
  <si>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</si>
  <si>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</si>
  <si>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</si>
  <si>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</si>
  <si>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</si>
  <si>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</si>
  <si>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</si>
  <si>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</si>
  <si>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</si>
  <si>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</si>
  <si>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</si>
  <si>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</si>
  <si>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</si>
  <si>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</si>
  <si>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</si>
  <si>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</si>
  <si>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</si>
  <si>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</si>
  <si>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</si>
  <si>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</si>
  <si>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</si>
  <si>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</si>
  <si>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</si>
  <si>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</si>
  <si>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</si>
  <si>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</si>
  <si>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</si>
  <si>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</si>
  <si>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</si>
  <si>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</si>
  <si>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</si>
  <si>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</si>
  <si>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</si>
  <si>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</si>
  <si>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</si>
  <si>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</si>
  <si>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</si>
  <si>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</si>
  <si>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</si>
  <si>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</si>
  <si>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</si>
  <si>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</si>
  <si>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</si>
  <si>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</si>
  <si>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</si>
  <si>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</si>
  <si>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</si>
  <si>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</si>
  <si>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</si>
  <si>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</si>
  <si>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</si>
  <si>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</si>
  <si>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</si>
  <si>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</si>
  <si>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</si>
  <si>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</si>
  <si>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</si>
  <si>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</si>
  <si>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</si>
  <si>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</si>
  <si>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</si>
  <si>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</si>
  <si>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</si>
  <si>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</si>
  <si>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</si>
  <si>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</si>
  <si>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</si>
  <si>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</si>
  <si>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</si>
  <si>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</si>
  <si>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</si>
  <si>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</si>
  <si>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</si>
  <si>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</si>
  <si>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</si>
  <si>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</si>
  <si>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</si>
  <si>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</si>
  <si>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</si>
  <si>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</si>
  <si>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</si>
  <si>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</si>
  <si>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</si>
  <si>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</si>
  <si>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</si>
  <si>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</si>
  <si>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</si>
  <si>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</si>
  <si>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</si>
  <si>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</si>
  <si>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</si>
  <si>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</si>
  <si>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</si>
  <si>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</si>
  <si>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</si>
  <si>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</si>
  <si>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</si>
  <si>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</si>
  <si>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</si>
  <si>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</si>
  <si>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</si>
  <si>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</si>
  <si>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</si>
  <si>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</si>
  <si>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</si>
  <si>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</si>
  <si>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</si>
  <si>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</si>
  <si>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</si>
  <si>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</si>
  <si>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</si>
  <si>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</si>
  <si>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</si>
  <si>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</si>
  <si>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</si>
  <si>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</si>
  <si>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</si>
  <si>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</si>
  <si>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</si>
  <si>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</si>
  <si>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</si>
  <si>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</si>
  <si>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</si>
  <si>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</si>
  <si>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</si>
  <si>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</si>
  <si>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</si>
  <si>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</si>
  <si>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</si>
  <si>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</si>
  <si>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</si>
  <si>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</si>
  <si>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</si>
  <si>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</si>
  <si>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</si>
  <si>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</si>
  <si>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</si>
  <si>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</si>
  <si>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</si>
  <si>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</si>
  <si>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</si>
  <si>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</si>
  <si>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</si>
  <si>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</si>
  <si>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</si>
  <si>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</si>
  <si>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</si>
  <si>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</si>
  <si>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</si>
  <si>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</si>
  <si>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</si>
  <si>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</si>
  <si>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</si>
  <si>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</si>
  <si>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</si>
  <si>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</si>
  <si>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</si>
  <si>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</si>
  <si>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</si>
  <si>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</si>
  <si>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</si>
  <si>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</si>
  <si>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</si>
  <si>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</si>
  <si>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</si>
  <si>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</si>
  <si>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</si>
  <si>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</si>
  <si>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</si>
  <si>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</si>
  <si>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</si>
  <si>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</si>
  <si>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</si>
  <si>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</si>
  <si>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</si>
  <si>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</si>
  <si>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</si>
  <si>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</si>
  <si>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</si>
  <si>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</si>
  <si>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</si>
  <si>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</si>
  <si>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</si>
  <si>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</si>
  <si>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</si>
  <si>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</si>
  <si>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</si>
  <si>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</si>
  <si>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</si>
  <si>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</si>
  <si>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</si>
  <si>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</si>
  <si>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</si>
  <si>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</si>
  <si>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</si>
  <si>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</si>
  <si>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</si>
  <si>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</si>
  <si>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</si>
  <si>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</si>
  <si>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</si>
  <si>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</si>
  <si>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</si>
  <si>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</si>
  <si>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</si>
  <si>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</si>
  <si>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</si>
  <si>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</si>
  <si>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</si>
  <si>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</si>
  <si>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</si>
  <si>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</si>
  <si>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</si>
  <si>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</si>
  <si>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</si>
  <si>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</si>
  <si>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</si>
  <si>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</si>
  <si>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</si>
  <si>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</si>
  <si>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</si>
  <si>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</si>
  <si>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</si>
  <si>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</si>
  <si>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</si>
  <si>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</si>
  <si>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</si>
  <si>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</si>
  <si>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</si>
  <si>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</si>
  <si>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</si>
  <si>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</si>
  <si>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</si>
  <si>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</si>
  <si>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</si>
  <si>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</si>
  <si>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</si>
  <si>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</si>
  <si>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</si>
  <si>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</si>
  <si>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</si>
  <si>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</si>
  <si>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</si>
  <si>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</si>
  <si>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</si>
  <si>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</si>
  <si>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</si>
  <si>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</si>
  <si>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</si>
  <si>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</si>
  <si>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</si>
  <si>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</si>
  <si>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</si>
  <si>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</si>
  <si>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</si>
  <si>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</si>
  <si>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</si>
  <si>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</si>
  <si>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</si>
  <si>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</si>
  <si>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</si>
  <si>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</si>
  <si>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</si>
  <si>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</si>
  <si>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</si>
  <si>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</si>
  <si>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</si>
  <si>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</si>
  <si>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</si>
  <si>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</si>
  <si>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</si>
  <si>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</si>
  <si>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</si>
  <si>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</si>
  <si>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</si>
  <si>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</si>
  <si>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</si>
  <si>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</si>
  <si>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</si>
  <si>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</si>
  <si>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</si>
  <si>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</si>
  <si>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</si>
  <si>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</si>
  <si>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</si>
  <si>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</si>
  <si>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</si>
  <si>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</si>
  <si>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</si>
  <si>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</si>
  <si>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</si>
  <si>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</si>
  <si>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</si>
  <si>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</si>
  <si>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</si>
  <si>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</si>
  <si>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</si>
  <si>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</si>
  <si>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</si>
  <si>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</si>
  <si>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</si>
  <si>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</si>
  <si>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</si>
  <si>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</si>
  <si>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</si>
  <si>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</si>
  <si>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</si>
  <si>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</si>
  <si>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</si>
  <si>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</si>
  <si>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</si>
  <si>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</si>
  <si>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</si>
  <si>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</si>
  <si>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</si>
  <si>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</si>
  <si>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</si>
  <si>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</si>
  <si>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</si>
  <si>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</si>
  <si>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</si>
  <si>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</si>
  <si>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</si>
  <si>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</si>
  <si>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</si>
  <si>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</si>
  <si>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</si>
  <si>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</si>
  <si>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</si>
  <si>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</si>
  <si>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</si>
  <si>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</si>
  <si>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</si>
  <si>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</si>
  <si>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</si>
  <si>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</si>
  <si>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</si>
  <si>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</si>
  <si>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</si>
  <si>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</si>
  <si>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</si>
  <si>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</si>
  <si>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</si>
  <si>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</si>
  <si>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</si>
  <si>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</si>
  <si>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</si>
  <si>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</si>
  <si>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</si>
  <si>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</si>
  <si>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</si>
  <si>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</si>
  <si>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</si>
  <si>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</si>
  <si>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</si>
  <si>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</si>
  <si>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</si>
  <si>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</si>
  <si>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</si>
  <si>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</si>
  <si>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</si>
  <si>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</si>
  <si>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</si>
  <si>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</si>
  <si>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</si>
  <si>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</si>
  <si>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</si>
  <si>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</si>
  <si>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</si>
  <si>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</si>
  <si>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</si>
  <si>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</si>
  <si>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</si>
  <si>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</si>
  <si>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</si>
  <si>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</si>
  <si>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</si>
  <si>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</si>
  <si>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</si>
  <si>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</si>
  <si>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</si>
  <si>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</si>
  <si>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</si>
  <si>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</si>
  <si>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</si>
  <si>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</si>
  <si>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</si>
  <si>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</si>
  <si>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</si>
  <si>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</si>
  <si>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</si>
  <si>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</si>
  <si>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</si>
  <si>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</si>
  <si>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</si>
  <si>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</si>
  <si>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</si>
  <si>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</si>
  <si>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</si>
  <si>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</si>
  <si>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</si>
  <si>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</si>
  <si>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</si>
  <si>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</si>
  <si>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</si>
  <si>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</si>
  <si>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</si>
  <si>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</si>
  <si>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</si>
  <si>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</si>
  <si>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</si>
  <si>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</si>
  <si>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</si>
  <si>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</si>
  <si>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</si>
  <si>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</si>
  <si>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</si>
  <si>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</si>
  <si>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</si>
  <si>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</si>
  <si>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</si>
  <si>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</si>
  <si>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</si>
  <si>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</si>
  <si>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</si>
  <si>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</si>
  <si>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</si>
  <si>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</si>
  <si>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</si>
  <si>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</si>
  <si>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</si>
  <si>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</si>
  <si>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</si>
  <si>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</si>
  <si>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</si>
  <si>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</si>
  <si>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</si>
  <si>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</si>
  <si>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</si>
  <si>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</si>
  <si>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</si>
  <si>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</si>
  <si>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</si>
  <si>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</si>
  <si>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</si>
  <si>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</si>
  <si>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</si>
  <si>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</si>
  <si>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</si>
  <si>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</si>
  <si>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</si>
  <si>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</si>
  <si>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</si>
  <si>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</si>
  <si>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</si>
  <si>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</si>
  <si>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</si>
  <si>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</si>
  <si>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</si>
  <si>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</si>
  <si>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</si>
  <si>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</si>
  <si>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</si>
  <si>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</si>
  <si>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</si>
  <si>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</si>
  <si>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</si>
  <si>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</si>
  <si>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</si>
  <si>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</si>
  <si>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</si>
  <si>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</si>
  <si>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</si>
  <si>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</si>
  <si>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</si>
  <si>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</si>
  <si>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</si>
  <si>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</si>
  <si>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</si>
  <si>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</si>
  <si>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</si>
  <si>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</si>
  <si>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</si>
  <si>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</si>
  <si>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</si>
  <si>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</si>
  <si>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</si>
  <si>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</si>
  <si>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</si>
  <si>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</si>
  <si>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</si>
  <si>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</si>
  <si>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</si>
  <si>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</si>
  <si>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</si>
  <si>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</si>
  <si>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</si>
  <si>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</si>
  <si>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</si>
  <si>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</si>
  <si>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</si>
  <si>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</si>
  <si>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</si>
  <si>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</si>
  <si>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</si>
  <si>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</si>
  <si>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</si>
  <si>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</si>
  <si>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</si>
  <si>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</si>
  <si>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</si>
  <si>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</si>
  <si>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</si>
  <si>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</si>
  <si>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</si>
  <si>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</si>
  <si>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</si>
  <si>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</si>
  <si>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</si>
  <si>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</si>
  <si>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</si>
  <si>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</si>
  <si>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</si>
  <si>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</si>
  <si>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</si>
  <si>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</si>
  <si>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</si>
  <si>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</si>
  <si>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</si>
  <si>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</si>
  <si>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</si>
  <si>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</si>
  <si>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</si>
  <si>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</si>
  <si>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</si>
  <si>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</si>
  <si>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</si>
  <si>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</si>
  <si>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</si>
  <si>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</si>
  <si>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</si>
  <si>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</si>
  <si>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</si>
  <si>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</si>
  <si>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</si>
  <si>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</si>
  <si>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</si>
  <si>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</si>
  <si>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</si>
  <si>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</si>
  <si>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</si>
  <si>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</si>
  <si>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</si>
  <si>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</si>
  <si>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</si>
  <si>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</si>
  <si>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</si>
  <si>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</si>
  <si>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</si>
  <si>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</si>
  <si>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</si>
  <si>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</si>
  <si>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</si>
  <si>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</si>
  <si>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</si>
  <si>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</si>
  <si>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</si>
  <si>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</si>
  <si>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</si>
  <si>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</si>
  <si>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</si>
  <si>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</si>
  <si>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</si>
  <si>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</si>
  <si>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</si>
  <si>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</si>
  <si>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</si>
  <si>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</si>
  <si>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</si>
  <si>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</si>
  <si>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</si>
  <si>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</si>
  <si>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</si>
  <si>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</si>
  <si>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</si>
  <si>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</si>
  <si>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</si>
  <si>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</si>
  <si>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</si>
  <si>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</si>
  <si>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</si>
  <si>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</si>
  <si>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</si>
  <si>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</si>
  <si>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</si>
  <si>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</si>
  <si>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</si>
  <si>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</si>
  <si>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</si>
  <si>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</si>
  <si>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</si>
  <si>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</si>
  <si>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</si>
  <si>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</si>
  <si>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</si>
  <si>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</si>
  <si>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</si>
  <si>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</si>
  <si>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</si>
  <si>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</si>
  <si>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</si>
  <si>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</si>
  <si>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</si>
  <si>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</si>
  <si>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</si>
  <si>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</si>
  <si>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</si>
  <si>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</si>
  <si>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</si>
  <si>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</si>
  <si>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</si>
  <si>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</si>
  <si>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</si>
  <si>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</si>
  <si>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</si>
  <si>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</si>
  <si>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</si>
  <si>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</si>
  <si>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</si>
  <si>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</si>
  <si>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</si>
  <si>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</si>
  <si>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</si>
  <si>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</si>
  <si>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</si>
  <si>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</si>
  <si>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</si>
  <si>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</si>
  <si>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</si>
  <si>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</si>
  <si>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</si>
  <si>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</si>
  <si>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</si>
  <si>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</si>
  <si>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</si>
  <si>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</si>
  <si>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</si>
  <si>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</si>
  <si>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</si>
  <si>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</si>
  <si>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</si>
  <si>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</si>
  <si>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</si>
  <si>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</si>
  <si>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</si>
  <si>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</si>
  <si>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</si>
  <si>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</si>
  <si>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</si>
  <si>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</si>
  <si>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</si>
  <si>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</si>
  <si>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</si>
  <si>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</si>
  <si>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</si>
  <si>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</si>
  <si>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</si>
  <si>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</si>
  <si>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</si>
  <si>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</si>
  <si>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</si>
  <si>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</si>
  <si>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</si>
  <si>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</si>
  <si>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</si>
  <si>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</si>
  <si>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</si>
  <si>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</si>
  <si>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</si>
  <si>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</si>
  <si>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</si>
  <si>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</si>
  <si>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</si>
  <si>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</si>
  <si>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</si>
  <si>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</si>
  <si>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</si>
  <si>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</si>
  <si>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</si>
  <si>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</si>
  <si>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</si>
  <si>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</si>
  <si>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</si>
  <si>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</si>
  <si>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</si>
  <si>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</si>
  <si>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</si>
  <si>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</si>
  <si>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</si>
  <si>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</si>
  <si>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</si>
  <si>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</si>
  <si>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</si>
  <si>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</si>
  <si>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</si>
  <si>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</si>
  <si>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</si>
  <si>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</si>
  <si>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</si>
  <si>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</si>
  <si>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</si>
  <si>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</si>
  <si>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</si>
  <si>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</si>
  <si>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</si>
  <si>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</si>
  <si>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</si>
  <si>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</si>
  <si>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</si>
  <si>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</si>
  <si>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</si>
  <si>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</si>
  <si>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</si>
  <si>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</si>
  <si>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</si>
  <si>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</si>
  <si>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</si>
  <si>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</si>
  <si>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</si>
  <si>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</si>
  <si>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</si>
  <si>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</si>
  <si>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</si>
  <si>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</si>
  <si>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</si>
  <si>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</si>
  <si>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</si>
  <si>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</si>
  <si>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</si>
  <si>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</si>
  <si>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</si>
  <si>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</si>
  <si>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</si>
  <si>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</si>
  <si>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</si>
  <si>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</si>
  <si>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</si>
  <si>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</si>
  <si>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</si>
  <si>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</si>
  <si>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</si>
  <si>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</si>
  <si>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</si>
  <si>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</si>
  <si>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</si>
  <si>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</si>
  <si>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</si>
  <si>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</si>
  <si>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</si>
  <si>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</si>
  <si>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</si>
  <si>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</si>
  <si>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</si>
  <si>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</si>
  <si>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</si>
  <si>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</si>
  <si>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</si>
  <si>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</si>
  <si>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</si>
  <si>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</si>
  <si>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</si>
  <si>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</si>
  <si>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</si>
  <si>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</si>
  <si>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</si>
  <si>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</si>
  <si>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</si>
  <si>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</si>
  <si>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</si>
  <si>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</si>
  <si>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</si>
  <si>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</si>
  <si>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</si>
  <si>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</si>
  <si>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</si>
  <si>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</si>
  <si>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</si>
  <si>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</si>
  <si>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</si>
  <si>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</si>
  <si>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</si>
  <si>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</si>
  <si>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</si>
  <si>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</si>
  <si>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</si>
  <si>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</si>
  <si>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</si>
  <si>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</si>
  <si>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</si>
  <si>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</si>
  <si>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</si>
  <si>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</si>
  <si>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</si>
  <si>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</si>
  <si>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</si>
  <si>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</si>
  <si>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</si>
  <si>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</si>
  <si>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</si>
  <si>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</si>
  <si>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</si>
  <si>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</si>
  <si>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</si>
  <si>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</si>
  <si>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</si>
  <si>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</si>
  <si>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</si>
  <si>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</si>
  <si>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</si>
  <si>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</si>
  <si>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</si>
  <si>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</si>
  <si>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</si>
  <si>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</si>
  <si>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</si>
  <si>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</si>
  <si>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</si>
  <si>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</si>
  <si>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</si>
  <si>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</si>
  <si>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</si>
  <si>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</si>
  <si>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</si>
  <si>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</si>
  <si>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</si>
  <si>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</si>
  <si>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</si>
  <si>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</si>
  <si>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</si>
  <si>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</si>
  <si>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</si>
  <si>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</si>
  <si>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</si>
  <si>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</si>
  <si>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</si>
  <si>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</si>
  <si>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</si>
  <si>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</si>
  <si>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</si>
  <si>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</si>
  <si>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</si>
  <si>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</si>
  <si>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</si>
  <si>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</si>
  <si>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</si>
  <si>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</si>
  <si>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</si>
  <si>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</si>
  <si>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</si>
  <si>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</si>
  <si>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</si>
  <si>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</si>
  <si>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</si>
  <si>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</si>
  <si>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</si>
  <si>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</si>
  <si>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</si>
  <si>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</si>
  <si>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</si>
  <si>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</si>
  <si>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</si>
  <si>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</si>
  <si>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</si>
  <si>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</si>
  <si>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</si>
  <si>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</si>
  <si>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</si>
  <si>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</si>
  <si>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</si>
  <si>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</si>
  <si>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</si>
  <si>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</si>
  <si>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</si>
  <si>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</si>
  <si>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</si>
  <si>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</si>
  <si>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</si>
  <si>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</si>
  <si>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</si>
  <si>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</si>
  <si>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</si>
  <si>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</si>
  <si>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</si>
  <si>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</si>
  <si>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</si>
  <si>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</si>
  <si>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</si>
  <si>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</si>
  <si>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</si>
  <si>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</si>
  <si>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</si>
  <si>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</si>
  <si>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</si>
  <si>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</si>
  <si>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</si>
  <si>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</si>
  <si>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</si>
  <si>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</si>
  <si>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</si>
  <si>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</si>
  <si>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</si>
  <si>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</si>
  <si>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</si>
  <si>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</si>
  <si>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</si>
  <si>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</si>
  <si>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</si>
  <si>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</si>
  <si>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</si>
  <si>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</si>
  <si>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</si>
  <si>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</si>
  <si>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</si>
  <si>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</si>
  <si>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</si>
  <si>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</si>
  <si>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</si>
  <si>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</si>
  <si>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</si>
  <si>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</si>
  <si>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</si>
  <si>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</si>
  <si>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</si>
  <si>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</si>
  <si>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</si>
  <si>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</si>
  <si>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</si>
  <si>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</si>
  <si>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</si>
  <si>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</si>
  <si>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</si>
  <si>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</si>
  <si>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</si>
  <si>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</si>
  <si>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</si>
  <si>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</si>
  <si>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</si>
  <si>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</si>
  <si>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</si>
  <si>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</si>
  <si>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</si>
  <si>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</si>
  <si>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</si>
  <si>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</si>
  <si>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</si>
  <si>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</si>
  <si>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</si>
  <si>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</si>
  <si>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</si>
  <si>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</si>
  <si>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</si>
  <si>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</si>
  <si>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</si>
  <si>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</si>
  <si>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</si>
  <si>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</si>
  <si>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</si>
  <si>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</si>
  <si>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</si>
  <si>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</si>
  <si>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</si>
  <si>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</si>
  <si>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</si>
  <si>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</si>
  <si>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</si>
  <si>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</si>
  <si>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</si>
  <si>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</si>
  <si>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</si>
  <si>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</si>
  <si>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</si>
  <si>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</si>
  <si>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</si>
  <si>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</si>
  <si>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</si>
  <si>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</si>
  <si>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</si>
  <si>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</si>
  <si>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</si>
  <si>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</si>
  <si>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</si>
  <si>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</si>
  <si>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</si>
  <si>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</si>
  <si>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</si>
  <si>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</si>
  <si>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</si>
  <si>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</si>
  <si>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</si>
  <si>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</si>
  <si>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</si>
  <si>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</si>
  <si>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</si>
  <si>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</si>
  <si>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</si>
  <si>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</si>
  <si>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</si>
  <si>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</si>
  <si>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</si>
  <si>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</si>
  <si>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</si>
  <si>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</si>
  <si>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</si>
  <si>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</si>
  <si>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</si>
  <si>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</si>
  <si>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</si>
  <si>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</si>
  <si>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</si>
  <si>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</si>
  <si>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</si>
  <si>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</si>
  <si>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</si>
  <si>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</si>
  <si>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</si>
  <si>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</si>
  <si>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</si>
  <si>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</si>
  <si>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</si>
  <si>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</si>
  <si>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</si>
  <si>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</si>
  <si>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</si>
  <si>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</si>
  <si>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</si>
  <si>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</si>
  <si>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</si>
  <si>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</si>
  <si>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</si>
  <si>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</si>
  <si>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</si>
  <si>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</si>
  <si>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</si>
  <si>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</si>
  <si>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</si>
  <si>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</si>
  <si>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</si>
  <si>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</si>
  <si>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</si>
  <si>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</si>
  <si>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</si>
  <si>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</si>
  <si>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</si>
  <si>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</si>
  <si>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</si>
  <si>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</si>
  <si>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</si>
  <si>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</si>
  <si>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</si>
  <si>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</si>
  <si>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</si>
  <si>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</si>
  <si>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</si>
  <si>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</si>
  <si>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</si>
  <si>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</si>
  <si>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</si>
  <si>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</si>
  <si>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</si>
  <si>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</si>
  <si>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</si>
  <si>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</si>
  <si>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</si>
  <si>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</si>
  <si>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</si>
  <si>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</si>
  <si>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</si>
  <si>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</si>
  <si>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</si>
  <si>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</si>
  <si>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</si>
  <si>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</si>
  <si>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</si>
  <si>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</si>
  <si>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</si>
  <si>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</si>
  <si>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</si>
  <si>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</si>
  <si>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</si>
  <si>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</si>
  <si>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</si>
  <si>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</si>
  <si>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</si>
  <si>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</si>
  <si>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</si>
  <si>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</si>
  <si>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</si>
  <si>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</si>
  <si>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</si>
  <si>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</si>
  <si>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</si>
  <si>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</si>
  <si>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</si>
  <si>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</si>
  <si>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</si>
  <si>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</si>
  <si>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</si>
  <si>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</si>
  <si>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</si>
  <si>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</si>
  <si>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</si>
  <si>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</si>
  <si>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</si>
  <si>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</si>
  <si>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</si>
  <si>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</si>
  <si>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</si>
  <si>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</si>
  <si>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</si>
  <si>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</si>
  <si>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</si>
  <si>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</si>
  <si>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</si>
  <si>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</si>
  <si>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</si>
  <si>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</si>
  <si>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</si>
  <si>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</si>
  <si>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</si>
  <si>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</si>
  <si>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</si>
  <si>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</si>
  <si>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</si>
  <si>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</si>
  <si>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</si>
  <si>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</si>
  <si>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</si>
  <si>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</si>
  <si>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</si>
  <si>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</si>
  <si>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</si>
  <si>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</si>
  <si>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</si>
  <si>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</si>
  <si>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</si>
  <si>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</si>
  <si>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</si>
  <si>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</si>
  <si>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</si>
  <si>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</si>
  <si>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</si>
  <si>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</si>
  <si>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</si>
  <si>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</si>
  <si>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</si>
  <si>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</si>
  <si>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</si>
  <si>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</si>
  <si>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</si>
  <si>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</si>
  <si>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</si>
  <si>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</si>
  <si>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</si>
  <si>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</si>
  <si>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</si>
  <si>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</si>
  <si>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</si>
  <si>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</si>
  <si>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</si>
  <si>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</si>
  <si>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</si>
  <si>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</si>
  <si>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</si>
  <si>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</si>
  <si>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</si>
  <si>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</si>
  <si>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</si>
  <si>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</si>
  <si>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</si>
  <si>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</si>
  <si>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</si>
  <si>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</si>
  <si>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</si>
  <si>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</si>
  <si>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</si>
  <si>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</si>
  <si>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</si>
  <si>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</si>
  <si>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</si>
  <si>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</si>
  <si>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</si>
  <si>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</si>
  <si>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</si>
  <si>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</si>
  <si>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</si>
  <si>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</si>
  <si>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</si>
  <si>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</si>
  <si>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</si>
  <si>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</si>
  <si>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</si>
  <si>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</si>
  <si>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</si>
  <si>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</si>
  <si>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</si>
  <si>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</si>
  <si>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</si>
  <si>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</si>
  <si>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</si>
  <si>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</si>
  <si>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</si>
  <si>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</si>
  <si>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</si>
  <si>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</si>
  <si>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</si>
  <si>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</si>
  <si>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</si>
  <si>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</si>
  <si>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</si>
  <si>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</si>
  <si>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</si>
  <si>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</si>
  <si>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</si>
  <si>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</si>
  <si>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</si>
  <si>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</si>
  <si>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</si>
  <si>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</si>
  <si>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</si>
  <si>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</si>
  <si>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</si>
  <si>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</si>
  <si>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</si>
  <si>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</si>
  <si>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</si>
  <si>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</si>
  <si>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</si>
  <si>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</si>
  <si>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</si>
  <si>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</si>
  <si>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</si>
  <si>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</si>
  <si>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</si>
  <si>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</si>
  <si>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</si>
  <si>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</si>
  <si>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</si>
  <si>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</si>
  <si>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</si>
  <si>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</si>
  <si>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</si>
  <si>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</si>
  <si>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</si>
  <si>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</si>
  <si>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</si>
  <si>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</si>
  <si>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</si>
  <si>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</si>
  <si>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</si>
  <si>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</si>
  <si>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</si>
  <si>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</si>
  <si>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</si>
  <si>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</si>
  <si>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</si>
  <si>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</si>
  <si>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</si>
  <si>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</si>
  <si>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</si>
  <si>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</si>
  <si>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</si>
  <si>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</si>
  <si>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</si>
  <si>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</si>
  <si>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</si>
  <si>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</si>
  <si>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</si>
  <si>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</si>
  <si>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</si>
  <si>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</si>
  <si>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</si>
  <si>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</si>
  <si>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</si>
  <si>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</si>
  <si>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</si>
  <si>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</si>
  <si>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</si>
  <si>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</si>
  <si>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</si>
  <si>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</si>
  <si>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</si>
  <si>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</si>
  <si>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</si>
  <si>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</si>
  <si>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</si>
  <si>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</si>
  <si>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</si>
  <si>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</si>
  <si>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</si>
  <si>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</si>
  <si>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</si>
  <si>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</si>
  <si>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</si>
  <si>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</si>
  <si>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</si>
  <si>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</si>
  <si>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</si>
  <si>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</si>
  <si>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</si>
  <si>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</si>
  <si>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</si>
  <si>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</si>
  <si>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</si>
  <si>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</si>
  <si>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</si>
  <si>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</si>
  <si>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</si>
  <si>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</si>
  <si>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</si>
  <si>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</si>
  <si>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</si>
  <si>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</si>
  <si>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</si>
  <si>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</si>
  <si>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</si>
  <si>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</si>
  <si>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</si>
  <si>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</si>
  <si>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</si>
  <si>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</si>
  <si>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</si>
  <si>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</si>
  <si>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</si>
  <si>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</si>
  <si>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</si>
  <si>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</si>
  <si>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</si>
  <si>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</si>
  <si>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</si>
  <si>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</si>
  <si>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</si>
  <si>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</si>
  <si>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</si>
  <si>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</si>
  <si>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</si>
  <si>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</si>
  <si>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</si>
  <si>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</si>
  <si>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</si>
  <si>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</si>
  <si>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</si>
  <si>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</si>
  <si>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</si>
  <si>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</si>
  <si>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</si>
  <si>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</si>
  <si>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</si>
  <si>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</si>
  <si>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</si>
  <si>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</si>
  <si>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</si>
  <si>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</si>
  <si>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</si>
  <si>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</si>
  <si>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</si>
  <si>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</si>
  <si>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</si>
  <si>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</si>
  <si>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</si>
  <si>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</si>
  <si>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</si>
  <si>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</si>
  <si>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</si>
  <si>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</si>
  <si>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</si>
  <si>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</si>
  <si>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</si>
  <si>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</si>
  <si>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</si>
  <si>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</si>
  <si>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</si>
  <si>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</si>
  <si>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</si>
  <si>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</si>
  <si>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</si>
  <si>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</si>
  <si>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</si>
  <si>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</si>
  <si>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</si>
  <si>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</si>
  <si>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</si>
  <si>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</si>
  <si>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</si>
  <si>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</si>
  <si>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</si>
  <si>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</si>
  <si>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</si>
  <si>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</si>
  <si>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</si>
  <si>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</si>
  <si>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</si>
  <si>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</si>
  <si>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</si>
  <si>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</si>
  <si>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</si>
  <si>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</si>
  <si>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</si>
  <si>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</si>
  <si>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</si>
  <si>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</si>
  <si>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</si>
  <si>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</si>
  <si>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</si>
  <si>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</si>
  <si>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</si>
  <si>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</si>
  <si>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</si>
  <si>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</si>
  <si>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</si>
  <si>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</si>
  <si>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</si>
  <si>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</si>
  <si>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</si>
  <si>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</si>
  <si>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</si>
  <si>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</si>
  <si>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</si>
  <si>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</si>
  <si>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</si>
  <si>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</si>
  <si>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</si>
  <si>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</si>
  <si>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</si>
  <si>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</si>
  <si>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</si>
  <si>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</si>
  <si>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</si>
  <si>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</si>
  <si>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</si>
  <si>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</si>
  <si>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</si>
  <si>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</si>
  <si>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</si>
  <si>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</si>
  <si>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</si>
  <si>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</si>
  <si>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</si>
  <si>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</si>
  <si>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</si>
  <si>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</si>
  <si>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</si>
  <si>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</si>
  <si>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</si>
  <si>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</si>
  <si>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</si>
  <si>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</si>
  <si>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</si>
  <si>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</si>
  <si>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</si>
  <si>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</si>
  <si>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</si>
  <si>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</si>
  <si>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</si>
  <si>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</si>
  <si>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</si>
  <si>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</si>
  <si>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</si>
  <si>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</si>
  <si>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</si>
  <si>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</si>
  <si>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</si>
  <si>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</si>
  <si>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</si>
  <si>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</si>
  <si>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</si>
  <si>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</si>
  <si>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</si>
  <si>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</si>
  <si>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</si>
  <si>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</si>
  <si>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</si>
  <si>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</si>
  <si>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</si>
  <si>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</si>
  <si>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</si>
  <si>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</si>
  <si>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</si>
  <si>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</si>
  <si>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</si>
  <si>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</si>
  <si>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</si>
  <si>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</si>
  <si>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</si>
  <si>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</si>
  <si>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</si>
  <si>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</si>
  <si>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</si>
  <si>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</si>
  <si>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</si>
  <si>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</si>
  <si>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</si>
  <si>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</si>
  <si>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</si>
  <si>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</si>
  <si>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</si>
  <si>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</si>
  <si>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</si>
  <si>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</si>
  <si>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</si>
  <si>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</si>
  <si>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</si>
  <si>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</si>
  <si>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</si>
  <si>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</si>
  <si>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</si>
  <si>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</si>
  <si>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</si>
  <si>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</si>
  <si>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</si>
  <si>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</si>
  <si>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</si>
  <si>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</si>
  <si>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</si>
  <si>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</si>
  <si>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</si>
  <si>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</si>
  <si>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</si>
  <si>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</si>
  <si>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</si>
  <si>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</si>
  <si>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</si>
  <si>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</si>
  <si>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</si>
  <si>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</si>
  <si>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</si>
  <si>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</si>
  <si>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</si>
  <si>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</si>
  <si>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</si>
  <si>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</si>
  <si>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</si>
  <si>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</si>
  <si>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</si>
  <si>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</si>
  <si>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</si>
  <si>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</si>
  <si>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</si>
  <si>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</si>
  <si>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</si>
  <si>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</si>
  <si>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</si>
  <si>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</si>
  <si>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</si>
  <si>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</si>
  <si>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</si>
  <si>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</si>
  <si>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</si>
  <si>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</si>
  <si>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</si>
  <si>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</si>
  <si>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</si>
  <si>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</si>
  <si>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</si>
  <si>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</si>
  <si>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</si>
  <si>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</si>
  <si>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</si>
  <si>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</si>
  <si>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</si>
  <si>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</si>
  <si>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</si>
  <si>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</si>
  <si>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</si>
  <si>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</si>
  <si>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</si>
  <si>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</si>
  <si>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</si>
  <si>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</si>
  <si>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</si>
  <si>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Restored by PG</t>
  </si>
  <si>
    <t>PCM-20251021-00000844</t>
  </si>
  <si>
    <t>PCM-20251021-00001120</t>
  </si>
  <si>
    <t>ETA 40 km</t>
  </si>
  <si>
    <t>PCM-20251021-00001101</t>
  </si>
  <si>
    <t xml:space="preserve">HAL2029 up but connecected sites still down // team will reach HUB in 10 min to check </t>
  </si>
  <si>
    <t xml:space="preserve"> PCM-20250215-00000830 </t>
  </si>
  <si>
    <t>LTE site still down and  site located in aramco area access issue need special permission</t>
  </si>
  <si>
    <t>NO PCM</t>
  </si>
  <si>
    <t>EM team on the way to need 10 Min</t>
  </si>
  <si>
    <t>PCM-20251021-00000980</t>
  </si>
  <si>
    <t>EM team on the way need 50 Min</t>
  </si>
  <si>
    <t>PCM-20251021-00001053</t>
  </si>
  <si>
    <t>EM team at site checking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</si>
  <si>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</si>
  <si>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</si>
  <si>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</si>
  <si>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</si>
  <si>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</si>
  <si>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</si>
  <si>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</si>
  <si>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</si>
  <si>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TT-20251021-00381</t>
  </si>
  <si>
    <t>PCM-20251021-00001033</t>
  </si>
  <si>
    <t xml:space="preserve">ETA 20 MINS </t>
  </si>
  <si>
    <t>PCM-20251021-00001154</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</si>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</sst>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57" dataDxfId="156" headerRowBorderDxfId="154" tableBorderDxfId="155" totalsRowBorderDxfId="153">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0" totalsRowShown="0" headerRowDxfId="64" dataDxfId="63" headerRowBorderDxfId="61" tableBorderDxfId="62">
  <autoFilter ref="A1:L11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9" totalsRowShown="0" headerRowDxfId="48" dataDxfId="47" headerRowBorderDxfId="45" tableBorderDxfId="46" totalsRowBorderDxfId="44">
  <autoFilter ref="A1:L2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3" totalsRowShown="0" headerRowDxfId="31" dataDxfId="30" headerRowBorderDxfId="28" tableBorderDxfId="29">
  <autoFilter ref="A1:L5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 totalsRowShown="0" headerRowDxfId="15" dataDxfId="14" headerRowBorderDxfId="12" tableBorderDxfId="13">
  <autoFilter ref="A1:L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288.51506250000239</v>
      </c>
      <c r="H2" s="79">
        <v>45662.943402777775</v>
      </c>
      <c r="I2" s="62" t="str">
        <f>IFERROR(VLOOKUP(D2,DB!A:F,6,0),"")</f>
        <v>Generator-SG</v>
      </c>
      <c r="J2" s="62" t="str">
        <f>IFERROR(VLOOKUP(D2,DB!A:G,7,0),"")</f>
        <v>Dead</v>
      </c>
      <c r="K2" s="70" t="s">
        <v>38999</v>
      </c>
      <c r="L2" s="68" t="str">
        <f>IFERROR(VLOOKUP(D2,DB!A:I,9,0),"")</f>
        <v>Latis</v>
      </c>
    </row>
    <row r="3" spans="1:15" ht="15" customHeight="1">
      <c r="A3" s="135"/>
      <c r="B3" s="136" t="str">
        <f>IFERROR(VLOOKUP(D3,DB!A:K,11,0),"")</f>
        <v/>
      </c>
      <c r="C3" s="136"/>
      <c r="D3" s="136"/>
      <c r="E3" s="137"/>
      <c r="F3" s="138"/>
      <c r="G3" s="139">
        <f ca="1">IFERROR(NOW()-F3,"")</f>
        <v>45951.463488425929</v>
      </c>
      <c r="H3" s="138"/>
      <c r="I3" s="136" t="str">
        <f>IFERROR(VLOOKUP(D3,DB!A:F,6,0),"")</f>
        <v/>
      </c>
      <c r="J3" s="136" t="str">
        <f>IFERROR(VLOOKUP(D3,DB!A:G,7,0),"")</f>
        <v/>
      </c>
      <c r="K3" s="140"/>
      <c r="L3" s="141" t="str">
        <f>IFERROR(VLOOKUP(D3,DB!A:I,9,0),"")</f>
        <v/>
      </c>
      <c r="M3" s="67"/>
    </row>
    <row r="4" spans="1:15" ht="15" customHeight="1">
      <c r="A4" s="135"/>
      <c r="B4" s="136" t="str">
        <f>IFERROR(VLOOKUP(D4,DB!A:K,11,0),"")</f>
        <v/>
      </c>
      <c r="C4" s="136"/>
      <c r="D4" s="136"/>
      <c r="E4" s="137"/>
      <c r="F4" s="138"/>
      <c r="G4" s="139">
        <f ca="1">IFERROR(NOW()-F4,"")</f>
        <v>45951.463488425929</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45951.463488425929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45951.463488425929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45951.463488425929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45951.463488425929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45951.463488425929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45951.463488425929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45951.463488425929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45951.463488425929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45951.463488425929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45951.463488425929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45951.463488425929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45951.463488425929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45951.463488425929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45951.463488425929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45951.463488425929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45951.463488425929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45951.463488425929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45951.463488425929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45951.463488425929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45951.463488425929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45951.463488425929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45951.463488425929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45951.463488425929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45951.463488425929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45951.463488425929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45951.463488425929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45951.463488425929</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45951.463488425929</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45951.463488425929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45951.463488425929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45951.463488425929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45951.463488425929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45951.463488425929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45951.463488425929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45951.463488425929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45951.463488425929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45951.463488425929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45951.463488425929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45951.463488425929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45951.463488425929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45951.463488425929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45951.463488425929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45951.463488425929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45951.463488425929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45951.463488425929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45951.463488425929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45951.463488425929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45951.463488425929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45951.463488425929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45951.463488425929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45951.463488425929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45951.463488425929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45951.463488425929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45951.463488425929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45951.463488425929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45951.463488425929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45951.463488425929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45951.463488425929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45951.463488425929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45951.463488425929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45951.463488425929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45951.463488425929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45951.463488425929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45951.463488425929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45951.463488425929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45951.463488425929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45951.463488425929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45951.463488425929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45951.463488425929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45951.463488425929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45951.463488425929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45951.463488425929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45951.463488425929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45951.463488425929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45951.463488425929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45951.463488425929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45951.463488425929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45951.463488425929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45951.463488425929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45951.463488425929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45951.463488425929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45951.463488425929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45951.463488425929</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45951.463488425929</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9D574279-26EA-4A3B-9705-A211394E142E}"/>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39000</v>
      </c>
      <c r="N1" s="91" t="s">
        <v>39001</v>
      </c>
      <c r="O1" s="91" t="s">
        <v>39002</v>
      </c>
      <c r="P1" s="91" t="s">
        <v>39003</v>
      </c>
      <c r="Q1" s="91" t="s">
        <v>39004</v>
      </c>
      <c r="R1" s="91" t="s">
        <v>39005</v>
      </c>
      <c r="S1" s="91" t="s">
        <v>39006</v>
      </c>
      <c r="T1" s="91" t="s">
        <v>39007</v>
      </c>
      <c r="U1" s="91" t="s">
        <v>39008</v>
      </c>
      <c r="V1" s="91" t="s">
        <v>39009</v>
      </c>
      <c r="W1" s="91" t="s">
        <v>39010</v>
      </c>
      <c r="X1" s="91" t="s">
        <v>39011</v>
      </c>
      <c r="Y1" s="91" t="s">
        <v>39012</v>
      </c>
      <c r="Z1" s="91" t="s">
        <v>39013</v>
      </c>
      <c r="AA1" s="91" t="s">
        <v>39014</v>
      </c>
      <c r="AB1" s="91" t="s">
        <v>39015</v>
      </c>
      <c r="AC1" s="91" t="s">
        <v>39016</v>
      </c>
      <c r="AD1" s="91" t="s">
        <v>39017</v>
      </c>
      <c r="AE1" s="91" t="s">
        <v>39018</v>
      </c>
      <c r="AF1" s="91" t="s">
        <v>39019</v>
      </c>
      <c r="AG1" s="91" t="s">
        <v>39020</v>
      </c>
      <c r="AH1" s="91" t="s">
        <v>39021</v>
      </c>
      <c r="AI1" s="91" t="s">
        <v>39022</v>
      </c>
      <c r="AJ1" s="91" t="s">
        <v>39023</v>
      </c>
      <c r="AK1" s="91" t="s">
        <v>39024</v>
      </c>
      <c r="AL1" s="91" t="s">
        <v>39025</v>
      </c>
      <c r="AM1" s="91" t="s">
        <v>39026</v>
      </c>
      <c r="AN1" s="91" t="s">
        <v>39027</v>
      </c>
      <c r="AO1" s="91" t="s">
        <v>39028</v>
      </c>
      <c r="AP1" s="91" t="s">
        <v>39029</v>
      </c>
      <c r="AQ1" s="91" t="s">
        <v>39030</v>
      </c>
      <c r="AR1" s="91" t="s">
        <v>39031</v>
      </c>
      <c r="AS1" s="91" t="s">
        <v>39032</v>
      </c>
      <c r="AT1" s="91" t="s">
        <v>39033</v>
      </c>
      <c r="AU1" s="91" t="s">
        <v>39034</v>
      </c>
      <c r="AV1" s="91" t="s">
        <v>39035</v>
      </c>
      <c r="AW1" s="91" t="s">
        <v>39036</v>
      </c>
      <c r="AX1" s="91" t="s">
        <v>39037</v>
      </c>
      <c r="AY1" s="91" t="s">
        <v>39038</v>
      </c>
      <c r="AZ1" s="91" t="s">
        <v>39039</v>
      </c>
      <c r="BA1" s="91" t="s">
        <v>39040</v>
      </c>
      <c r="BB1" s="91" t="s">
        <v>39041</v>
      </c>
      <c r="BC1" s="91" t="s">
        <v>39042</v>
      </c>
      <c r="BD1" s="91" t="s">
        <v>39043</v>
      </c>
      <c r="BE1" s="91" t="s">
        <v>39044</v>
      </c>
      <c r="BF1" s="91" t="s">
        <v>39045</v>
      </c>
      <c r="BG1" s="91" t="s">
        <v>39046</v>
      </c>
      <c r="BH1" s="91" t="s">
        <v>39047</v>
      </c>
      <c r="BI1" s="91" t="s">
        <v>39048</v>
      </c>
      <c r="BJ1" s="91" t="s">
        <v>39049</v>
      </c>
      <c r="BK1" s="91" t="s">
        <v>39050</v>
      </c>
      <c r="BL1" s="91" t="s">
        <v>39051</v>
      </c>
      <c r="BM1" s="91" t="s">
        <v>39052</v>
      </c>
      <c r="BN1" s="91" t="s">
        <v>39053</v>
      </c>
      <c r="BO1" s="91" t="s">
        <v>39054</v>
      </c>
      <c r="BP1" s="91" t="s">
        <v>39055</v>
      </c>
      <c r="BQ1" s="91" t="s">
        <v>39056</v>
      </c>
      <c r="BR1" s="91" t="s">
        <v>39057</v>
      </c>
      <c r="BS1" s="91" t="s">
        <v>39058</v>
      </c>
      <c r="BT1" s="91" t="s">
        <v>39059</v>
      </c>
      <c r="BU1" s="91" t="s">
        <v>39060</v>
      </c>
      <c r="BV1" s="91" t="s">
        <v>39061</v>
      </c>
      <c r="BW1" s="91" t="s">
        <v>39062</v>
      </c>
      <c r="BX1" s="91" t="s">
        <v>39063</v>
      </c>
      <c r="BY1" s="91" t="s">
        <v>39064</v>
      </c>
      <c r="BZ1" s="91" t="s">
        <v>39065</v>
      </c>
      <c r="CA1" s="91" t="s">
        <v>39066</v>
      </c>
      <c r="CB1" s="91" t="s">
        <v>39067</v>
      </c>
      <c r="CC1" s="91" t="s">
        <v>39068</v>
      </c>
      <c r="CD1" s="91" t="s">
        <v>39069</v>
      </c>
      <c r="CE1" s="91" t="s">
        <v>39070</v>
      </c>
      <c r="CF1" s="91" t="s">
        <v>39071</v>
      </c>
      <c r="CG1" s="91" t="s">
        <v>39072</v>
      </c>
      <c r="CH1" s="91" t="s">
        <v>39073</v>
      </c>
      <c r="CI1" s="91" t="s">
        <v>39074</v>
      </c>
      <c r="CJ1" s="91" t="s">
        <v>39075</v>
      </c>
    </row>
    <row r="2" spans="1:88" s="71" customFormat="1" ht="31.5" customHeight="1">
      <c r="A2" s="64" t="s">
        <v>39076</v>
      </c>
      <c r="B2" s="64" t="s">
        <v>27</v>
      </c>
      <c r="C2" s="64">
        <v>1</v>
      </c>
      <c r="D2" s="64" t="s">
        <v>19312</v>
      </c>
      <c r="E2" s="88" t="s">
        <v>39077</v>
      </c>
      <c r="F2" s="77">
        <v>45322.056979166664</v>
      </c>
      <c r="G2" s="78" t="s">
        <v>39078</v>
      </c>
      <c r="H2" s="90">
        <v>45322.050729166665</v>
      </c>
      <c r="I2" s="64" t="s">
        <v>88</v>
      </c>
      <c r="J2" s="64" t="s">
        <v>65</v>
      </c>
      <c r="K2" s="89" t="s">
        <v>39079</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39080</v>
      </c>
      <c r="B3" s="64" t="str">
        <f>IFERROR(VLOOKUP(D3,DB!A:K,11,0),"")</f>
        <v>R2</v>
      </c>
      <c r="C3" s="64">
        <v>1</v>
      </c>
      <c r="D3" s="64" t="s">
        <v>31112</v>
      </c>
      <c r="E3" s="77" t="s">
        <v>38998</v>
      </c>
      <c r="F3" s="77">
        <v>45806.727083333331</v>
      </c>
      <c r="G3" s="78">
        <f ca="1">IFERROR(NOW()-F3,"-")</f>
        <v>144.73640509259712</v>
      </c>
      <c r="H3" s="77">
        <v>45791.543067129627</v>
      </c>
      <c r="I3" s="64" t="str">
        <f>IFERROR(VLOOKUP(D3,DB!A:F,6,0),"")</f>
        <v>SCECO</v>
      </c>
      <c r="J3" s="64" t="str">
        <f>IFERROR(VLOOKUP(D3,DB!A:G,7,0),"")</f>
        <v>No BB Shifted</v>
      </c>
      <c r="K3" s="89" t="s">
        <v>39081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39082</v>
      </c>
      <c r="B4" s="64" t="str">
        <f>IFERROR(VLOOKUP(D4,DB!A:K,11,0),"")</f>
        <v>R2</v>
      </c>
      <c r="C4" s="64">
        <v>1</v>
      </c>
      <c r="D4" s="64" t="s">
        <v>29202</v>
      </c>
      <c r="E4" s="88" t="s">
        <v>38998</v>
      </c>
      <c r="F4" s="77">
        <v>45824.999837962961</v>
      </c>
      <c r="G4" s="78">
        <f ca="1">IFERROR(NOW()-F4,"-")</f>
        <v>126.46365046296705</v>
      </c>
      <c r="H4" s="77">
        <v>45824.993587962963</v>
      </c>
      <c r="I4" s="64" t="str">
        <f>IFERROR(VLOOKUP(D4,DB!A:F,6,0),"")</f>
        <v>Generator-SG</v>
      </c>
      <c r="J4" s="64" t="str">
        <f>IFERROR(VLOOKUP(D4,DB!A:G,7,0),"")</f>
        <v>Good</v>
      </c>
      <c r="K4" s="89" t="s">
        <v>39083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39084</v>
      </c>
      <c r="B5" s="18" t="str">
        <f>IFERROR(VLOOKUP(D5,DB!A:K,11,0),"")</f>
        <v>R2</v>
      </c>
      <c r="C5" s="18">
        <v>2</v>
      </c>
      <c r="D5" s="18" t="s">
        <v>17718</v>
      </c>
      <c r="E5" s="116" t="s">
        <v>38998</v>
      </c>
      <c r="F5" s="90">
        <v>45944.495775462965</v>
      </c>
      <c r="G5" s="118">
        <f ca="1">IFERROR(NOW()-F5,"-")</f>
        <v>6.9677129629635601</v>
      </c>
      <c r="H5" s="117">
        <v>45937.721967592595</v>
      </c>
      <c r="I5" s="18" t="str">
        <f>IFERROR(VLOOKUP(D5,DB!A:F,6,0),"")</f>
        <v>SCECO</v>
      </c>
      <c r="J5" s="18" t="str">
        <f>IFERROR(VLOOKUP(D5,DB!A:G,7,0),"")</f>
        <v>Vandalized</v>
      </c>
      <c r="K5" s="19" t="s">
        <v>39085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39086</v>
      </c>
      <c r="B6" s="18" t="str">
        <f>IFERROR(VLOOKUP(D6,DB!A:K,11,0),"")</f>
        <v>R2</v>
      </c>
      <c r="C6" s="64">
        <v>1</v>
      </c>
      <c r="D6" s="18" t="s">
        <v>26702</v>
      </c>
      <c r="E6" s="116" t="s">
        <v>38998</v>
      </c>
      <c r="F6" s="117">
        <v>45951.306342592594</v>
      </c>
      <c r="G6" s="118">
        <f ca="1">IFERROR(NOW()-F6,"-")</f>
        <v>0.15714583333465271</v>
      </c>
      <c r="H6" s="117">
        <v>45951.299398148149</v>
      </c>
      <c r="I6" s="18" t="str">
        <f>IFERROR(VLOOKUP(D6,DB!A:F,6,0),"")</f>
        <v>SCECO</v>
      </c>
      <c r="J6" s="18" t="str">
        <f>IFERROR(VLOOKUP(D6,DB!A:G,7,0),"")</f>
        <v>Dead</v>
      </c>
      <c r="K6" s="19" t="s">
        <v>39087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39088</v>
      </c>
      <c r="B7" s="18" t="str">
        <f>IFERROR(VLOOKUP(D7,DB!A:K,11,0),"")</f>
        <v>R2</v>
      </c>
      <c r="C7" s="18">
        <v>2</v>
      </c>
      <c r="D7" s="18" t="s">
        <v>25409</v>
      </c>
      <c r="E7" s="116" t="s">
        <v>38998</v>
      </c>
      <c r="F7" s="117">
        <v>45951.34820601852</v>
      </c>
      <c r="G7" s="118">
        <f ca="1">IFERROR(NOW()-F7,"-")</f>
        <v>0.11528240740881301</v>
      </c>
      <c r="H7" s="117">
        <v>45951.339699074073</v>
      </c>
      <c r="I7" s="18" t="str">
        <f>IFERROR(VLOOKUP(D7,DB!A:F,6,0),"")</f>
        <v>SCECO</v>
      </c>
      <c r="J7" s="18" t="str">
        <f>IFERROR(VLOOKUP(D7,DB!A:G,7,0),"")</f>
        <v>Vandalized</v>
      </c>
      <c r="K7" s="19" t="s">
        <v>39087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39089</v>
      </c>
      <c r="B8" s="18" t="str">
        <f>IFERROR(VLOOKUP(D8,DB!A:K,11,0),"")</f>
        <v>R2</v>
      </c>
      <c r="C8" s="18">
        <v>2</v>
      </c>
      <c r="D8" s="18" t="s">
        <v>11448</v>
      </c>
      <c r="E8" s="116" t="s">
        <v>39077</v>
      </c>
      <c r="F8" s="117">
        <v>45951.44295138889</v>
      </c>
      <c r="G8" s="118">
        <f ca="1">IFERROR(NOW()-F8,"-")</f>
        <v>2.0537037038593553E-2</v>
      </c>
      <c r="H8" s="117">
        <v>45951.436307870368</v>
      </c>
      <c r="I8" s="18" t="str">
        <f>IFERROR(VLOOKUP(D8,DB!A:F,6,0),"")</f>
        <v>SCECO</v>
      </c>
      <c r="J8" s="18" t="str">
        <f>IFERROR(VLOOKUP(D8,DB!A:G,7,0),"")</f>
        <v>Dead</v>
      </c>
      <c r="K8" s="19" t="s">
        <v>39090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45951.463488425929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45951.463488425929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45951.463488425929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45951.463488425929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45951.463488425929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45951.463488425929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45951.463488425929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45951.463488425929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45951.463488425929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45951.463488425929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45951.463488425929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45951.463488425929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45951.463488425929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45951.463488425929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45951.463488425929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45951.463488425929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45951.463488425929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45951.463488425929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45951.463488425929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45951.463488425929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45951.463488425929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45951.463488425929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45951.463488425929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45951.463488425929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45951.463488425929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45951.463488425929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45951.463488425929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45951.463488425929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45951.463488425929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45951.463488425929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45951.463488425929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45951.463488425929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45951.463488425929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45951.463488425929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45951.463488425929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45951.463488425929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45951.463488425929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45951.463488425929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45951.463488425929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45951.463488425929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45951.463488425929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45951.463488425929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45951.463488425929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45951.463488425929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45951.463488425929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45951.463488425929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45951.463488425929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45951.463488425929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45951.463488425929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45951.463488425929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45951.463488425929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45951.463488425929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45951.463488425929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45951.463488425929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45951.463488425929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45951.463488425929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45951.463488425929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45951.463488425929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45951.463488425929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45951.463488425929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45951.463488425929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45951.463488425929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45951.463488425929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45951.463488425929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45951.463488425929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45951.463488425929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45951.463488425929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0"/>
  <sheetViews>
    <sheetView workbookViewId="0">
      <selection activeCell="K7" sqref="K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39091</v>
      </c>
      <c r="B2" s="64" t="str">
        <f>IFERROR(VLOOKUP(D2,DB!A:K,11,0),"")</f>
        <v>R3</v>
      </c>
      <c r="C2" s="18">
        <v>3</v>
      </c>
      <c r="D2" s="18" t="s">
        <v>16611</v>
      </c>
      <c r="E2" s="18" t="s">
        <v>38998</v>
      </c>
      <c r="F2" s="20">
        <v>45951.437141203707</v>
      </c>
      <c r="G2" s="21">
        <f t="shared" ref="G2:G37" ca="1" si="0">IFERROR(NOW()-F2,"-")</f>
        <v>2.6347222221374977E-2</v>
      </c>
      <c r="H2" s="22">
        <v>45951.430856481478</v>
      </c>
      <c r="I2" s="19" t="str">
        <f>IFERROR(VLOOKUP(D2,DB!A:F,6,0),"")</f>
        <v>SCECO</v>
      </c>
      <c r="J2" s="18" t="str">
        <f>IFERROR(VLOOKUP(D2,DB!A:G,7,0),"")</f>
        <v>Dead</v>
      </c>
      <c r="K2" s="47" t="s">
        <v>39092</v>
      </c>
      <c r="L2" s="23" t="str">
        <f>IFERROR(VLOOKUP(D2,DB!A:I,9,0),"")</f>
        <v>Latis</v>
      </c>
    </row>
    <row r="3" spans="1:13" ht="15" customHeight="1">
      <c r="A3" s="19"/>
      <c r="B3" s="64" t="str">
        <f>IFERROR(VLOOKUP(D3,DB!A:K,11,0),"")</f>
        <v/>
      </c>
      <c r="C3" s="18"/>
      <c r="D3" s="18"/>
      <c r="E3" s="18"/>
      <c r="F3" s="20"/>
      <c r="G3" s="21">
        <f t="shared" ca="1" si="0"/>
        <v>45951.463488425929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45951.463488425929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45951.463488425929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45951.463488425929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45951.463488425929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45951.463488425929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45951.463488425929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45951.463488425929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45951.463488425929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45951.463488425929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45951.463488425929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45951.463488425929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45951.463488425929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45951.463488425929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45951.463488425929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45951.463488425929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45951.463488425929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45951.463488425929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45951.463488425929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45951.463488425929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45951.463488425929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45951.463488425929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45951.463488425929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45951.463488425929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45951.463488425929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45951.463488425929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45951.463488425929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45951.463488425929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45951.463488425929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45951.463488425929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45951.463488425929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45951.463488425929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45951.463488425929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45951.463488425929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45951.463488425929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ref="G38:G101" ca="1" si="1">IFERROR(NOW()-F38,"-")</f>
        <v>45951.463488425929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45951.463488425929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45951.463488425929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45951.463488425929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45951.463488425929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45951.463488425929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45951.463488425929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45951.463488425929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45951.463488425929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45951.463488425929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45951.463488425929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45951.463488425929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45951.463488425929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45951.463488425929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45951.463488425929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45951.463488425929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45951.463488425929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45951.463488425929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45951.463488425929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45951.463488425929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45951.463488425929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45951.463488425929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45951.463488425929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45951.463488425929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45951.463488425929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45951.463488425929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45951.463488425929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45951.463488425929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45951.463488425929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45951.463488425929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45951.463488425929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45951.463488425929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45951.463488425929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45951.463488425929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45951.463488425929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45951.463488425929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45951.463488425929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45951.463488425929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45951.463488425929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45951.463488425929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45951.463488425929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45951.463488425929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45951.463488425929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45951.463488425929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45951.463488425929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45951.463488425929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45951.463488425929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45951.463488425929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45951.463488425929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45951.463488425929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45951.463488425929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45951.463488425929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45951.463488425929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45951.463488425929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45951.463488425929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45951.463488425929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45951.463488425929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45951.463488425929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45951.463488425929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45951.463488425929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45951.463488425929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45951.463488425929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45951.463488425929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45951.463488425929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ref="G102:G165" ca="1" si="2">IFERROR(NOW()-F102,"-")</f>
        <v>45951.463488425929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45951.463488425929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45951.463488425929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45951.463488425929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45951.463488425929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45951.463488425929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45951.463488425929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45951.463488425929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45951.463488425929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45951.463488425929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45951.463488425929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45951.463488425929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45951.463488425929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45951.463488425929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45951.463488425929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45951.463488425929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45951.463488425929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45951.463488425929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45951.463488425929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45951.463488425929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45951.463488425929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45951.463488425929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45951.463488425929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45951.463488425929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45951.463488425929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45951.463488425929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45951.463488425929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45951.463488425929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45951.463488425929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45951.463488425929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45951.463488425929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45951.463488425929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45951.463488425929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45951.463488425929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45951.463488425929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45951.463488425929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45951.463488425929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45951.463488425929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45951.463488425929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45951.463488425929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45951.463488425929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45951.463488425929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45951.463488425929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45951.463488425929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45951.463488425929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45951.463488425929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45951.463488425929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45951.463488425929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45951.463488425929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45951.463488425929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45951.463488425929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45951.463488425929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45951.463488425929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45951.463488425929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45951.463488425929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45951.463488425929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45951.463488425929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45951.463488425929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45951.463488425929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45951.463488425929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45951.463488425929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45951.463488425929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45951.463488425929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45951.463488425929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ref="G166:G229" ca="1" si="3">IFERROR(NOW()-F166,"-")</f>
        <v>45951.463488425929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45951.463488425929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45951.463488425929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45951.463488425929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45951.463488425929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45951.463488425929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45951.463488425929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45951.463488425929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45951.463488425929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45951.463488425929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45951.463488425929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45951.463488425929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45951.463488425929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45951.463488425929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45951.463488425929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45951.463488425929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45951.463488425929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45951.463488425929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45951.463488425929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45951.463488425929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45951.463488425929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45951.463488425929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45951.463488425929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45951.463488425929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45951.463488425929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45951.463488425929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45951.463488425929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45951.463488425929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45951.463488425929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45951.463488425929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45951.463488425929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45951.463488425929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45951.463488425929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45951.463488425929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45951.463488425929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45951.463488425929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45951.463488425929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45951.463488425929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45951.463488425929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45951.463488425929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45951.463488425929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45951.463488425929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45951.463488425929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45951.463488425929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45951.463488425929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45951.463488425929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45951.463488425929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45951.463488425929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45951.463488425929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45951.463488425929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45951.463488425929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45951.463488425929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45951.463488425929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45951.463488425929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45951.463488425929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45951.463488425929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45951.463488425929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45951.463488425929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45951.463488425929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45951.463488425929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45951.463488425929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45951.463488425929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45951.463488425929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45951.463488425929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ref="G230:G293" ca="1" si="4">IFERROR(NOW()-F230,"-")</f>
        <v>45951.463488425929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45951.463488425929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45951.463488425929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45951.463488425929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45951.463488425929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45951.463488425929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45951.463488425929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45951.463488425929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45951.463488425929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45951.463488425929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45951.463488425929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45951.463488425929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45951.463488425929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45951.463488425929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45951.463488425929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45951.463488425929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45951.463488425929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45951.463488425929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45951.463488425929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45951.463488425929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45951.463488425929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45951.463488425929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45951.463488425929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45951.463488425929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45951.463488425929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45951.463488425929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45951.463488425929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45951.463488425929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45951.463488425929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45951.463488425929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45951.463488425929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45951.463488425929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45951.463488425929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45951.463488425929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45951.463488425929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45951.463488425929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45951.463488425929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45951.463488425929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45951.463488425929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45951.463488425929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45951.463488425929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45951.463488425929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45951.463488425929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45951.463488425929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45951.463488425929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45951.463488425929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45951.463488425929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45951.463488425929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45951.463488425929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45951.463488425929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45951.463488425929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45951.463488425929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45951.463488425929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45951.463488425929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45951.463488425929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45951.463488425929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45951.463488425929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45951.463488425929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45951.463488425929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45951.463488425929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45951.463488425929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45951.463488425929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45951.463488425929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45951.463488425929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ref="G294:G357" ca="1" si="5">IFERROR(NOW()-F294,"-")</f>
        <v>45951.463488425929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45951.463488425929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45951.463488425929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45951.463488425929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45951.463488425929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45951.463488425929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45951.463488425929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45951.463488425929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45951.463488425929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45951.463488425929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45951.463488425929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45951.463488425929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45951.463488425929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45951.463488425929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45951.463488425929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45951.463488425929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45951.463488425929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45951.463488425929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45951.463488425929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45951.463488425929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45951.463488425929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45951.463488425929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45951.463488425929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45951.463488425929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45951.463488425929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45951.463488425929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45951.463488425929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45951.463488425929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45951.463488425929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45951.463488425929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45951.463488425929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45951.463488425929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45951.463488425929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45951.463488425929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45951.463488425929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45951.463488425929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45951.463488425929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45951.463488425929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45951.463488425929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45951.463488425929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45951.463488425929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45951.463488425929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45951.463488425929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45951.463488425929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45951.463488425929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45951.463488425929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45951.463488425929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45951.463488425929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45951.463488425929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45951.463488425929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45951.463488425929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45951.463488425929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45951.463488425929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45951.463488425929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45951.463488425929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45951.463488425929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45951.463488425929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45951.463488425929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45951.463488425929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45951.463488425929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45951.463488425929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45951.463488425929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45951.463488425929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45951.463488425929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ref="G358:G421" ca="1" si="6">IFERROR(NOW()-F358,"-")</f>
        <v>45951.463488425929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45951.463488425929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45951.463488425929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45951.463488425929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45951.463488425929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45951.463488425929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45951.463488425929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45951.463488425929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45951.463488425929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45951.463488425929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45951.463488425929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45951.463488425929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45951.463488425929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45951.463488425929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45951.463488425929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45951.463488425929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45951.463488425929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45951.463488425929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45951.463488425929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45951.463488425929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45951.463488425929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45951.463488425929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45951.463488425929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45951.463488425929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45951.463488425929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45951.463488425929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45951.463488425929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45951.463488425929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45951.463488425929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45951.463488425929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45951.463488425929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45951.463488425929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45951.463488425929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45951.463488425929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45951.463488425929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45951.463488425929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45951.463488425929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45951.463488425929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45951.463488425929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45951.463488425929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45951.463488425929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45951.463488425929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45951.463488425929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45951.463488425929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45951.463488425929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45951.463488425929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45951.463488425929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45951.463488425929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45951.463488425929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45951.463488425929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45951.463488425929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45951.463488425929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45951.463488425929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45951.463488425929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45951.463488425929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45951.463488425929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45951.463488425929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45951.463488425929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45951.463488425929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45951.463488425929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45951.463488425929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45951.463488425929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45951.463488425929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45951.463488425929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ref="G422:G485" ca="1" si="7">IFERROR(NOW()-F422,"-")</f>
        <v>45951.463488425929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45951.463488425929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45951.463488425929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45951.463488425929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45951.463488425929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45951.463488425929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45951.463488425929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45951.463488425929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45951.463488425929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45951.463488425929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45951.463488425929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45951.463488425929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45951.463488425929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45951.463488425929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45951.463488425929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45951.463488425929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45951.463488425929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45951.463488425929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45951.463488425929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45951.463488425929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45951.463488425929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45951.463488425929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45951.463488425929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45951.463488425929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45951.463488425929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45951.463488425929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45951.463488425929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45951.463488425929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45951.463488425929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45951.463488425929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45951.463488425929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45951.463488425929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45951.463488425929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45951.463488425929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45951.463488425929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45951.463488425929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45951.463488425929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45951.463488425929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45951.463488425929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45951.463488425929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45951.463488425929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45951.463488425929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45951.463488425929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45951.463488425929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45951.463488425929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45951.463488425929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45951.463488425929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45951.463488425929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45951.463488425929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45951.463488425929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45951.463488425929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45951.463488425929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45951.463488425929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45951.463488425929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45951.463488425929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45951.463488425929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45951.463488425929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45951.463488425929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45951.463488425929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45951.463488425929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45951.463488425929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45951.463488425929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45951.463488425929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45951.463488425929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ref="G486:G549" ca="1" si="8">IFERROR(NOW()-F486,"-")</f>
        <v>45951.463488425929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45951.463488425929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45951.463488425929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45951.463488425929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45951.463488425929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45951.463488425929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45951.463488425929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45951.463488425929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45951.463488425929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45951.463488425929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45951.463488425929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45951.463488425929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45951.463488425929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45951.463488425929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45951.463488425929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45951.463488425929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45951.463488425929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45951.463488425929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45951.463488425929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45951.463488425929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45951.463488425929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45951.463488425929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45951.463488425929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45951.463488425929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45951.463488425929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45951.463488425929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45951.463488425929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45951.463488425929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45951.463488425929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45951.463488425929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45951.463488425929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45951.463488425929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45951.463488425929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45951.463488425929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45951.463488425929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45951.463488425929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45951.463488425929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45951.463488425929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45951.463488425929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45951.463488425929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45951.463488425929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45951.463488425929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45951.463488425929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45951.463488425929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45951.463488425929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45951.463488425929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45951.463488425929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45951.463488425929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45951.463488425929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45951.463488425929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45951.463488425929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45951.463488425929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45951.463488425929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45951.463488425929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45951.463488425929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45951.463488425929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45951.463488425929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45951.463488425929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45951.463488425929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45951.463488425929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45951.463488425929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45951.463488425929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45951.463488425929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45951.463488425929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ref="G550:G613" ca="1" si="9">IFERROR(NOW()-F550,"-")</f>
        <v>45951.463488425929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45951.463488425929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45951.463488425929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45951.463488425929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45951.463488425929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45951.463488425929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45951.463488425929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45951.463488425929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45951.463488425929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45951.463488425929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45951.463488425929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45951.463488425929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45951.463488425929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45951.463488425929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45951.463488425929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45951.463488425929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45951.463488425929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45951.463488425929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45951.463488425929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45951.463488425929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45951.463488425929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45951.463488425929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45951.463488425929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45951.463488425929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45951.463488425929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45951.463488425929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45951.463488425929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45951.463488425929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45951.463488425929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45951.463488425929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45951.463488425929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45951.463488425929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45951.463488425929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45951.463488425929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45951.463488425929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45951.463488425929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45951.463488425929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45951.463488425929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45951.463488425929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45951.463488425929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45951.463488425929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45951.463488425929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45951.463488425929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45951.463488425929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45951.463488425929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45951.463488425929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45951.463488425929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45951.463488425929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45951.463488425929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45951.463488425929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45951.463488425929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45951.463488425929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45951.463488425929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45951.463488425929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45951.463488425929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45951.463488425929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45951.463488425929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45951.463488425929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45951.463488425929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45951.463488425929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45951.463488425929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45951.463488425929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45951.463488425929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45951.463488425929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ref="G614:G677" ca="1" si="10">IFERROR(NOW()-F614,"-")</f>
        <v>45951.463488425929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45951.463488425929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45951.463488425929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45951.463488425929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45951.463488425929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45951.463488425929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45951.463488425929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45951.463488425929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45951.463488425929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45951.463488425929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45951.463488425929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45951.463488425929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45951.463488425929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45951.463488425929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45951.463488425929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45951.463488425929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45951.463488425929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45951.463488425929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45951.463488425929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45951.463488425929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45951.463488425929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45951.463488425929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45951.463488425929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45951.463488425929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45951.463488425929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45951.463488425929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45951.463488425929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45951.463488425929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45951.463488425929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45951.463488425929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45951.463488425929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45951.463488425929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45951.463488425929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45951.463488425929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45951.463488425929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45951.463488425929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45951.463488425929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45951.463488425929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45951.463488425929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45951.463488425929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45951.463488425929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45951.463488425929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45951.463488425929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45951.463488425929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45951.463488425929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45951.463488425929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45951.463488425929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45951.463488425929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45951.463488425929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45951.463488425929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45951.463488425929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45951.463488425929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45951.463488425929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45951.463488425929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45951.463488425929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45951.463488425929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45951.463488425929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45951.463488425929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45951.463488425929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45951.463488425929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45951.463488425929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45951.463488425929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45951.463488425929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45951.463488425929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ref="G678:G741" ca="1" si="11">IFERROR(NOW()-F678,"-")</f>
        <v>45951.463488425929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45951.463488425929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45951.463488425929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45951.463488425929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45951.463488425929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45951.463488425929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45951.463488425929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45951.463488425929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45951.463488425929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45951.463488425929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45951.463488425929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45951.463488425929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45951.463488425929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45951.463488425929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45951.463488425929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45951.463488425929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45951.463488425929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45951.463488425929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45951.463488425929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45951.463488425929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45951.463488425929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45951.463488425929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45951.463488425929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45951.463488425929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45951.463488425929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45951.463488425929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45951.463488425929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45951.463488425929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45951.463488425929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45951.463488425929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45951.463488425929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45951.463488425929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45951.463488425929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45951.463488425929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45951.463488425929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45951.463488425929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45951.463488425929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45951.463488425929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45951.463488425929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45951.463488425929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45951.463488425929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45951.463488425929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45951.463488425929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45951.463488425929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45951.463488425929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45951.463488425929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45951.463488425929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45951.463488425929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45951.463488425929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45951.463488425929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45951.463488425929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45951.463488425929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45951.463488425929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45951.463488425929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45951.463488425929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45951.463488425929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45951.463488425929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45951.463488425929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45951.463488425929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45951.463488425929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45951.463488425929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45951.463488425929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45951.463488425929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45951.463488425929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ref="G742:G805" ca="1" si="12">IFERROR(NOW()-F742,"-")</f>
        <v>45951.463488425929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45951.463488425929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45951.463488425929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45951.463488425929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45951.463488425929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45951.463488425929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45951.463488425929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45951.463488425929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45951.463488425929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45951.463488425929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45951.463488425929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45951.463488425929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45951.463488425929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45951.463488425929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45951.463488425929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45951.463488425929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45951.463488425929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45951.463488425929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45951.463488425929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45951.463488425929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45951.463488425929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45951.463488425929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45951.463488425929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45951.463488425929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45951.463488425929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45951.463488425929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45951.463488425929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45951.463488425929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45951.463488425929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45951.463488425929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45951.463488425929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45951.463488425929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45951.463488425929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45951.463488425929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45951.463488425929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45951.463488425929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45951.463488425929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45951.463488425929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45951.463488425929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45951.463488425929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45951.463488425929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45951.463488425929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45951.463488425929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45951.463488425929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45951.463488425929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45951.463488425929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45951.463488425929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45951.463488425929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45951.463488425929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45951.463488425929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45951.463488425929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45951.463488425929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45951.463488425929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45951.463488425929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45951.463488425929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45951.463488425929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45951.463488425929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45951.463488425929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45951.463488425929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45951.463488425929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45951.463488425929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45951.463488425929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45951.463488425929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45951.463488425929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ref="G806:G869" ca="1" si="13">IFERROR(NOW()-F806,"-")</f>
        <v>45951.463488425929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45951.463488425929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45951.463488425929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45951.463488425929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45951.463488425929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45951.463488425929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45951.463488425929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45951.463488425929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45951.463488425929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45951.463488425929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45951.463488425929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45951.463488425929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45951.463488425929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45951.463488425929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45951.463488425929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45951.463488425929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45951.463488425929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45951.463488425929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45951.463488425929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45951.463488425929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45951.463488425929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45951.463488425929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45951.463488425929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45951.463488425929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45951.463488425929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45951.463488425929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45951.463488425929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45951.463488425929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45951.463488425929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45951.463488425929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45951.463488425929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45951.463488425929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45951.463488425929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45951.463488425929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45951.463488425929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45951.463488425929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45951.463488425929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45951.463488425929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45951.463488425929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45951.463488425929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45951.463488425929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45951.463488425929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45951.463488425929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45951.463488425929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45951.463488425929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45951.463488425929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45951.463488425929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45951.463488425929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45951.463488425929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45951.463488425929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45951.463488425929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45951.463488425929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45951.463488425929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45951.463488425929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45951.463488425929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45951.463488425929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45951.463488425929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45951.463488425929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45951.463488425929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45951.463488425929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45951.463488425929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45951.463488425929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45951.463488425929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45951.463488425929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ref="G870:G933" ca="1" si="14">IFERROR(NOW()-F870,"-")</f>
        <v>45951.463488425929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45951.463488425929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45951.463488425929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45951.463488425929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45951.463488425929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45951.463488425929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45951.463488425929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45951.463488425929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45951.463488425929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45951.463488425929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45951.463488425929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45951.463488425929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45951.463488425929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45951.463488425929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45951.463488425929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45951.463488425929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45951.463488425929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45951.463488425929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45951.463488425929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45951.463488425929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45951.463488425929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45951.463488425929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45951.463488425929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45951.463488425929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45951.463488425929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45951.463488425929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45951.463488425929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45951.463488425929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45951.463488425929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45951.463488425929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45951.463488425929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45951.463488425929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45951.463488425929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45951.463488425929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45951.463488425929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45951.463488425929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45951.463488425929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45951.463488425929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45951.463488425929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45951.463488425929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45951.463488425929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45951.463488425929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45951.463488425929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45951.463488425929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45951.463488425929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45951.463488425929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45951.463488425929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45951.463488425929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45951.463488425929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45951.463488425929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45951.463488425929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45951.463488425929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45951.463488425929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45951.463488425929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45951.463488425929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45951.463488425929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45951.463488425929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45951.463488425929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45951.463488425929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45951.463488425929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45951.463488425929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45951.463488425929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45951.463488425929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45951.463488425929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ref="G934:G997" ca="1" si="15">IFERROR(NOW()-F934,"-")</f>
        <v>45951.463488425929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45951.463488425929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45951.463488425929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45951.463488425929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45951.463488425929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45951.463488425929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45951.463488425929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45951.463488425929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45951.463488425929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45951.463488425929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45951.463488425929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45951.463488425929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45951.463488425929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45951.463488425929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45951.463488425929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45951.463488425929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45951.463488425929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45951.463488425929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45951.463488425929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45951.463488425929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45951.463488425929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45951.463488425929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45951.463488425929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45951.463488425929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45951.463488425929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45951.463488425929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45951.463488425929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45951.463488425929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45951.463488425929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45951.463488425929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45951.463488425929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45951.463488425929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45951.463488425929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45951.463488425929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45951.463488425929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45951.463488425929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45951.463488425929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45951.463488425929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45951.463488425929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45951.463488425929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45951.463488425929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45951.463488541667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45951.463488541667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45951.463488541667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45951.463488541667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45951.463488541667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45951.463488541667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45951.463488541667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45951.463488541667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45951.463488541667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45951.463488541667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45951.463488541667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45951.463488541667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45951.463488541667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45951.463488541667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45951.463488541667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45951.463488541667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45951.463488541667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45951.463488541667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45951.463488541667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45951.463488541667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45951.463488541667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45951.463488541667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45951.463488541667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ref="G998:G1061" ca="1" si="16">IFERROR(NOW()-F998,"-")</f>
        <v>45951.463488541667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45951.463488541667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45951.463488541667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45951.463488541667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45951.463488541667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45951.463488541667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45951.463488541667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45951.463488541667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45951.463488541667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45951.463488541667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45951.463488541667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45951.463488541667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45951.463488541667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45951.463488541667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45951.463488541667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45951.463488541667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45951.463488541667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45951.463488541667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45951.463488541667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45951.463488541667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45951.463488541667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45951.463488541667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45951.463488541667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45951.463488541667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45951.463488541667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45951.463488541667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45951.463488541667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45951.463488541667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45951.463488541667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45951.463488541667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45951.463488541667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45951.463488541667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45951.463488541667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45951.463488541667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45951.463488541667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45951.463488541667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45951.463488541667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45951.463488541667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45951.463488541667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45951.463488541667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45951.463488541667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45951.463488541667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45951.463488541667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45951.463488541667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45951.463488541667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45951.463488541667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45951.463488541667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45951.463488541667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45951.463488541667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45951.463488541667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45951.463488541667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45951.463488541667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45951.463488541667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45951.463488541667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45951.463488541667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45951.463488541667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45951.463488541667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45951.463488541667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45951.463488541667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45951.463488541667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45951.463488541667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45951.463488541667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45951.463488541667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45951.463488541667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ref="G1062:G1125" ca="1" si="17">IFERROR(NOW()-F1062,"-")</f>
        <v>45951.463488541667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45951.463488541667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45951.463488541667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45951.463488541667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45951.463488541667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45951.463488541667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45951.463488541667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45951.463488541667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45951.463488541667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45951.463488541667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45951.463488541667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45951.463488541667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45951.463488541667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45951.463488541667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45951.463488541667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45951.463488541667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45951.463488541667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45951.463488541667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45951.463488541667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45951.463488541667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45951.463488541667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45951.463488541667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45951.463488541667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45951.463488541667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45951.463488541667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45951.463488541667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45951.463488541667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45951.463488541667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45951.463488541667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45951.463488541667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45951.463488541667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45951.463488541667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45951.463488541667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45951.463488541667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45951.463488541667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45951.463488541667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45951.463488541667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45951.463488541667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45951.463488541667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45951.463488541667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45951.463488541667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45951.463488541667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45951.463488541667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45951.463488541667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45951.463488541667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45951.463488541667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45951.463488541667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45951.463488541667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45951.463488541667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45951.463488541667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45951.463488541667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45951.463488541667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45951.463488541667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45951.463488541667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45951.463488541667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45951.463488541667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45951.463488541667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45951.463488541667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45951.463488541667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45951.463488541667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45951.463488541667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45951.463488541667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45951.463488541667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45951.463488541667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ref="G1126:G1140" ca="1" si="18">IFERROR(NOW()-F1126,"-")</f>
        <v>45951.463488541667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45951.463488541667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45951.463488541667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45951.463488541667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45951.463488541667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45951.463488541667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45951.463488541667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45951.463488541667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45951.463488541667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45951.463488541667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45951.463488541667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45951.463488541667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45951.463488541667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45951.463488541667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45951.463488541667</v>
      </c>
      <c r="H1140" s="22"/>
      <c r="I1140" s="19" t="str">
        <f>IFERROR(VLOOKUP(D1140,DB!A:F,6,0),"")</f>
        <v/>
      </c>
      <c r="J1140" s="18" t="str">
        <f>IFERROR(VLOOKUP(D1140,DB!A:G,7,0),"")</f>
        <v/>
      </c>
      <c r="K1140" s="47"/>
      <c r="L1140" s="23" t="str">
        <f>IFERROR(VLOOKUP(D1140,DB!A:I,9,0),"")</f>
        <v/>
      </c>
    </row>
  </sheetData>
  <dataValidations count="2">
    <dataValidation allowBlank="1" showInputMessage="1" showErrorMessage="1" sqref="E1" xr:uid="{5914219A-CB83-432D-936A-CC0CB6F3982A}"/>
    <dataValidation type="list" allowBlank="1" showInputMessage="1" showErrorMessage="1" sqref="E2:E11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9"/>
  <sheetViews>
    <sheetView workbookViewId="0">
      <selection activeCell="B5" sqref="B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247.98277083333232</v>
      </c>
      <c r="H2" s="101">
        <v>45703.474768518521</v>
      </c>
      <c r="I2" s="98" t="str">
        <f>IFERROR(VLOOKUP(D2,DB!A:F,6,0),"")</f>
        <v>SCECO</v>
      </c>
      <c r="J2" s="98" t="str">
        <f>IFERROR(VLOOKUP(D2,DB!A:G,7,0),"")</f>
        <v>Dead</v>
      </c>
      <c r="K2" s="103" t="s">
        <v>39094</v>
      </c>
      <c r="L2" s="95" t="str">
        <f>IFERROR(VLOOKUP(D2,DB!A:I,9,0),"")</f>
        <v>Latis</v>
      </c>
    </row>
    <row r="3" spans="1:16" ht="15" customHeight="1">
      <c r="A3" s="121" t="s">
        <v>39095</v>
      </c>
      <c r="B3" s="121" t="str">
        <f>IFERROR(VLOOKUP(D3,DB!A:K,11,0),"")</f>
        <v>R4</v>
      </c>
      <c r="C3" s="122">
        <v>1</v>
      </c>
      <c r="D3" s="95" t="s">
        <v>28415</v>
      </c>
      <c r="E3" s="100" t="s">
        <v>38998</v>
      </c>
      <c r="F3" s="125"/>
      <c r="G3" s="126">
        <f ca="1">IFERROR(NOW()-F3,"")</f>
        <v>45951.463488425929</v>
      </c>
      <c r="H3" s="125">
        <v>45951.361770833333</v>
      </c>
      <c r="I3" s="121" t="str">
        <f>IFERROR(VLOOKUP(D3,DB!A:F,6,0),"")</f>
        <v>SCECO</v>
      </c>
      <c r="J3" s="121" t="str">
        <f>IFERROR(VLOOKUP(D3,DB!A:G,7,0),"")</f>
        <v>Dead</v>
      </c>
      <c r="K3" s="127" t="s">
        <v>39096</v>
      </c>
      <c r="L3" s="123" t="str">
        <f>IFERROR(VLOOKUP(D3,DB!A:I,9,0),"")</f>
        <v>Latis</v>
      </c>
    </row>
    <row r="4" spans="1:16" ht="15" customHeight="1">
      <c r="A4" s="121" t="s">
        <v>39097</v>
      </c>
      <c r="B4" s="121" t="str">
        <f>IFERROR(VLOOKUP(D4,DB!A:K,11,0),"")</f>
        <v>R4</v>
      </c>
      <c r="C4" s="122">
        <v>1</v>
      </c>
      <c r="D4" s="123" t="s">
        <v>36486</v>
      </c>
      <c r="E4" s="100" t="s">
        <v>38998</v>
      </c>
      <c r="F4" s="125">
        <v>45951.399236111109</v>
      </c>
      <c r="G4" s="126">
        <f ca="1">IFERROR(NOW()-F4,"")</f>
        <v>6.4252314819896128E-2</v>
      </c>
      <c r="H4" s="125">
        <v>45951.393472222226</v>
      </c>
      <c r="I4" s="121" t="str">
        <f>IFERROR(VLOOKUP(D4,DB!A:F,6,0),"")</f>
        <v>Generator-SG</v>
      </c>
      <c r="J4" s="121" t="str">
        <f>IFERROR(VLOOKUP(D4,DB!A:G,7,0),"")</f>
        <v>Dead</v>
      </c>
      <c r="K4" s="127" t="s">
        <v>39098</v>
      </c>
      <c r="L4" s="123" t="str">
        <f>IFERROR(VLOOKUP(D4,DB!A:I,9,0),"")</f>
        <v>Latis</v>
      </c>
    </row>
    <row r="5" spans="1:16" ht="15" customHeight="1">
      <c r="A5" s="121" t="s">
        <v>39099</v>
      </c>
      <c r="B5" s="121" t="str">
        <f>IFERROR(VLOOKUP(D5,DB!A:K,11,0),"")</f>
        <v>R4</v>
      </c>
      <c r="C5" s="122">
        <v>1</v>
      </c>
      <c r="D5" s="95" t="s">
        <v>24071</v>
      </c>
      <c r="E5" s="100" t="s">
        <v>38998</v>
      </c>
      <c r="F5" s="125">
        <v>45951.421747685185</v>
      </c>
      <c r="G5" s="126">
        <f ca="1">IFERROR(NOW()-F5,"")</f>
        <v>4.1740740743989591E-2</v>
      </c>
      <c r="H5" s="125">
        <v>45951.405289351853</v>
      </c>
      <c r="I5" s="121" t="str">
        <f>IFERROR(VLOOKUP(D5,DB!A:F,6,0),"")</f>
        <v>SCECO</v>
      </c>
      <c r="J5" s="121" t="str">
        <f>IFERROR(VLOOKUP(D5,DB!A:G,7,0),"")</f>
        <v>Good</v>
      </c>
      <c r="K5" s="127" t="s">
        <v>39100</v>
      </c>
      <c r="L5" s="123" t="str">
        <f>IFERROR(VLOOKUP(D5,DB!A:I,9,0),"")</f>
        <v>Latis</v>
      </c>
    </row>
    <row r="6" spans="1:16" ht="15" customHeight="1">
      <c r="A6" s="121"/>
      <c r="B6" s="121" t="str">
        <f>IFERROR(VLOOKUP(D6,DB!A:K,11,0),"")</f>
        <v/>
      </c>
      <c r="C6" s="122"/>
      <c r="D6" s="123"/>
      <c r="E6" s="100"/>
      <c r="F6" s="125"/>
      <c r="G6" s="126">
        <f ca="1">IFERROR(NOW()-F6,"")</f>
        <v>45951.463488425929</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45951.463488425929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45951.463488425929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45951.463488425929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45951.463488425929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45951.463488425929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45951.463488425929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45951.463488425929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45951.463488425929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45951.463488425929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45951.463488425929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45951.463488425929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45951.463488425929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45951.463488425929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45951.463488425929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45951.463488425929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45951.463488425929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45951.463488425929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45951.463488425929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45951.463488425929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45951.463488425929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45951.463488425929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45951.463488425929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45951.463488425929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45951.463488425929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45951.463488425929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45951.463488425929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45951.463488425929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45951.463488425929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45951.463488425929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45951.463488425929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45951.463488425929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45951.463488425929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45951.463488425929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45951.463488425929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45951.463488425929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45951.463488425929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45951.463488425929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45951.463488425929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45951.463488425929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45951.463488425929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45951.463488425929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45951.463488425929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45951.463488425929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45951.463488425929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45951.463488425929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45951.463488425929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45951.463488425929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45951.463488425929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45951.463488425929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45951.463488425929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45951.463488425929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45951.463488425929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45951.463488425929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45951.463488425929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45951.463488425929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45951.463488425929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45951.463488425929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45951.463488425929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45951.463488425929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45951.463488425929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45951.463488425929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45951.463488425929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45951.463488425929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45951.463488425929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45951.463488425929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45951.463488425929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45951.463488425929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45951.463488425929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45951.463488425929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45951.463488425929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45951.463488425929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45951.463488425929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45951.463488425929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45951.463488425929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45951.463488425929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45951.463488425929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45951.463488425929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45951.463488425929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45951.463488425929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45951.463488425929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45951.463488425929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45951.463488425929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45951.463488425929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45951.463488425929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45951.463488425929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45951.463488425929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45951.463488425929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45951.463488425929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45951.463488425929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45951.463488425929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45951.463488425929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45951.463488425929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45951.463488425929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45951.463488425929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45951.463488425929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45951.463488425929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45951.463488425929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45951.463488425929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45951.463488425929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45951.463488425929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45951.463488425929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45951.463488425929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45951.463488425929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45951.463488425929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45951.463488425929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45951.463488425929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45951.463488425929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45951.463488425929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45951.463488425929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45951.463488425929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45951.463488425929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45951.463488425929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45951.463488425929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45951.463488425929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45951.463488425929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45951.463488425929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45951.463488425929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45951.463488425929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45951.463488425929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45951.463488425929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45951.463488425929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45951.463488425929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45951.463488425929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45951.463488425929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45951.463488425929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45951.463488425929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45951.463488425929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45951.463488425929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45951.463488425929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45951.463488425929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45951.463488425929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45951.463488425929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45951.463488425929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45951.463488425929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45951.463488425929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45951.463488425929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45951.463488425929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45951.463488425929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45951.463488425929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45951.463488425929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45951.463488425929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45951.463488425929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45951.463488425929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45951.463488425929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45951.463488425929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45951.463488425929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45951.463488425929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45951.463488425929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45951.463488425929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45951.463488425929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45951.463488425929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45951.463488425929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45951.463488425929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45951.463488425929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45951.463488425929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45951.463488425929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45951.463488425929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45951.463488425929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45951.463488425929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45951.463488425929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45951.463488425929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45951.463488425929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45951.463488425929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45951.463488425929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45951.463488425929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45951.463488425929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45951.463488425929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45951.463488425929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45951.463488425929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45951.463488425929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45951.463488425929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45951.463488425929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45951.463488425929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45951.463488425929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45951.463488425929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45951.463488425929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45951.463488425929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45951.463488425929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45951.463488425929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45951.463488425929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45951.463488425929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45951.463488425929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45951.463488425929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45951.463488425929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45951.463488425929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45951.463488425929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45951.463488425929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45951.463488425929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45951.463488425929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45951.463488425929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45951.463488425929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45951.463488425929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45951.463488425929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45951.463488425929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45951.463488425929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45951.463488425929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45951.463488425929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45951.463488425929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45951.463488425929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45951.463488425929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45951.463488425929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45951.463488425929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45951.463488425929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45951.463488425929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45951.463488425929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45951.463488425929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45951.463488425929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45951.463488425929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45951.463488425929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45951.463488425929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45951.463488425929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45951.463488425929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45951.463488425929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45951.463488425929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45951.463488425929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45951.463488425929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45951.463488425929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45951.463488425929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45951.463488425929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45951.463488425929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45951.463488425929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45951.463488425929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45951.463488425929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45951.463488425929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45951.463488425929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45951.463488425929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45951.463488425929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45951.463488425929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45951.463488425929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45951.463488425929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45951.463488425929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45951.463488425929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45951.463488425929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45951.463488425929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45951.463488425929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45951.463488425929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45951.463488425929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45951.463488425929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45951.463488425929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45951.463488425929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45951.463488425929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45951.463488425929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45951.463488425929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45951.463488425929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45951.463488425929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45951.463488425929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45951.463488425929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45951.463488425929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45951.463488425929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45951.463488425929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45951.463488425929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45951.463488425929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45951.463488425929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45951.463488425929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45951.463488425929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45951.463488425929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45951.463488425929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45951.463488425929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45951.463488425929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45951.463488425929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45951.463488425929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45951.463488425929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45951.463488425929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45951.463488425929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45951.463488425929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45951.463488425929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45951.463488425929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45951.463488425929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45951.463488425929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45951.463488425929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45951.463488425929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45951.463488425929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45951.463488425929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45951.463488425929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45951.463488425929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45951.463488425929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45951.463488425929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45951.463488425929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45951.463488425929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45951.463488425929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45951.463488425929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45951.463488425929</v>
      </c>
      <c r="H288" s="125"/>
      <c r="I288" s="121" t="str">
        <f>IFERROR(VLOOKUP(D288,DB!A:F,6,0),"")</f>
        <v/>
      </c>
      <c r="J288" s="121" t="str">
        <f>IFERROR(VLOOKUP(D288,DB!A:G,7,0),"")</f>
        <v/>
      </c>
      <c r="K288" s="127"/>
      <c r="L288" s="123" t="str">
        <f>IFERROR(VLOOKUP(D288,DB!A:I,9,0),"")</f>
        <v/>
      </c>
    </row>
    <row r="289" spans="1:12" ht="15" customHeight="1">
      <c r="A289" s="128"/>
      <c r="B289" s="128" t="str">
        <f>IFERROR(VLOOKUP(D289,DB!A:K,11,0),"")</f>
        <v/>
      </c>
      <c r="C289" s="129"/>
      <c r="D289" s="130"/>
      <c r="E289" s="131"/>
      <c r="F289" s="132"/>
      <c r="G289" s="133">
        <f ca="1">IFERROR(NOW()-F289,"")</f>
        <v>45951.463488425929</v>
      </c>
      <c r="H289" s="132"/>
      <c r="I289" s="128" t="str">
        <f>IFERROR(VLOOKUP(D289,DB!A:F,6,0),"")</f>
        <v/>
      </c>
      <c r="J289" s="128" t="str">
        <f>IFERROR(VLOOKUP(D289,DB!A:G,7,0),"")</f>
        <v/>
      </c>
      <c r="K289" s="134"/>
      <c r="L289" s="130" t="str">
        <f>IFERROR(VLOOKUP(D289,DB!A:I,9,0),"")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3"/>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39101</v>
      </c>
      <c r="B2" s="37" t="str">
        <f>IFERROR(VLOOKUP(D2,DB!A:K,11,0),"")</f>
        <v>R5</v>
      </c>
      <c r="C2" s="37">
        <v>3</v>
      </c>
      <c r="D2" s="120" t="s">
        <v>36034</v>
      </c>
      <c r="E2" s="37" t="s">
        <v>38998</v>
      </c>
      <c r="F2" s="38">
        <v>45891.832060185188</v>
      </c>
      <c r="G2" s="146">
        <f ca="1">IFERROR(NOW()-F2,"")</f>
        <v>59.631428240740206</v>
      </c>
      <c r="H2" s="38">
        <v>45891.790393518517</v>
      </c>
      <c r="I2" s="37" t="str">
        <f>IFERROR(VLOOKUP(D2,DB!A:F,6,0),"")</f>
        <v>Generator-SG</v>
      </c>
      <c r="J2" s="37" t="str">
        <f>IFERROR(VLOOKUP(D2,DB!A:G,7,0),"")</f>
        <v>Vandalized</v>
      </c>
      <c r="K2" s="37" t="s">
        <v>39102</v>
      </c>
      <c r="L2" s="37" t="str">
        <f>IFERROR(VLOOKUP(D2,DB!A:I,9,0),"")</f>
        <v>Latis</v>
      </c>
      <c r="M2" s="119"/>
    </row>
    <row r="3" spans="1:13" ht="30.75">
      <c r="A3" s="37" t="s">
        <v>39103</v>
      </c>
      <c r="B3" s="37" t="str">
        <f>IFERROR(VLOOKUP(D3,DB!A:K,11,0),"")</f>
        <v>R5</v>
      </c>
      <c r="C3" s="37">
        <v>1</v>
      </c>
      <c r="D3" s="37" t="s">
        <v>31329</v>
      </c>
      <c r="E3" s="37" t="s">
        <v>39077</v>
      </c>
      <c r="F3" s="38">
        <v>45926.188877314817</v>
      </c>
      <c r="G3" s="146">
        <f t="shared" ref="G3" ca="1" si="0">IFERROR(NOW()-F3,"")</f>
        <v>25.274611111111881</v>
      </c>
      <c r="H3" s="38">
        <v>45926.158159722225</v>
      </c>
      <c r="I3" s="37" t="str">
        <f>IFERROR(VLOOKUP(D3,DB!A:F,6,0),"")</f>
        <v>SCECO</v>
      </c>
      <c r="J3" s="37" t="str">
        <f>IFERROR(VLOOKUP(D3,DB!A:G,7,0),"")</f>
        <v>Good</v>
      </c>
      <c r="K3" s="37" t="s">
        <v>39104</v>
      </c>
      <c r="L3" s="37" t="str">
        <f>IFERROR(VLOOKUP(D3,DB!A:I,9,0),"")</f>
        <v>Latis</v>
      </c>
      <c r="M3" s="119"/>
    </row>
    <row r="4" spans="1:13" ht="30.75">
      <c r="A4" s="37" t="s">
        <v>39105</v>
      </c>
      <c r="B4" s="37" t="str">
        <f>IFERROR(VLOOKUP(D4,DB!A:K,11,0),"")</f>
        <v>R5</v>
      </c>
      <c r="C4" s="37">
        <v>2</v>
      </c>
      <c r="D4" s="37" t="s">
        <v>31193</v>
      </c>
      <c r="E4" s="37" t="s">
        <v>38998</v>
      </c>
      <c r="F4" s="38">
        <v>45944.771574074075</v>
      </c>
      <c r="G4" s="39">
        <f t="shared" ref="G4" ca="1" si="1">IFERROR(NOW()-F4,"")</f>
        <v>6.6919143518534838</v>
      </c>
      <c r="H4" s="38">
        <v>45944.676192129627</v>
      </c>
      <c r="I4" s="37" t="str">
        <f>IFERROR(VLOOKUP(D4,DB!A:F,6,0),"")</f>
        <v>SCECO</v>
      </c>
      <c r="J4" s="37" t="str">
        <f>IFERROR(VLOOKUP(D4,DB!A:G,7,0),"")</f>
        <v>Dead</v>
      </c>
      <c r="K4" s="37" t="s">
        <v>39106</v>
      </c>
      <c r="L4" s="37" t="str">
        <f>IFERROR(VLOOKUP(D4,DB!A:I,9,0),"")</f>
        <v>Latis</v>
      </c>
    </row>
    <row r="5" spans="1:13" ht="30.75">
      <c r="A5" s="157" t="s">
        <v>39107</v>
      </c>
      <c r="B5" s="157" t="str">
        <f>IFERROR(VLOOKUP(D5,DB!A:K,11,0),"")</f>
        <v>R5</v>
      </c>
      <c r="C5" s="157">
        <v>1</v>
      </c>
      <c r="D5" s="157" t="s">
        <v>34781</v>
      </c>
      <c r="E5" s="157" t="s">
        <v>39077</v>
      </c>
      <c r="F5" s="158">
        <v>45948.661111111112</v>
      </c>
      <c r="G5" s="159">
        <f ca="1">IFERROR(NOW()-F5,"")</f>
        <v>2.8023773148161126</v>
      </c>
      <c r="H5" s="158">
        <v>45948.661111111112</v>
      </c>
      <c r="I5" s="157" t="str">
        <f>IFERROR(VLOOKUP(D5,DB!A:F,6,0),"")</f>
        <v>SCECO</v>
      </c>
      <c r="J5" s="157" t="str">
        <f>IFERROR(VLOOKUP(D5,DB!A:G,7,0),"")</f>
        <v>Dead</v>
      </c>
      <c r="K5" s="157" t="s">
        <v>39108</v>
      </c>
      <c r="L5" s="157" t="str">
        <f>IFERROR(VLOOKUP(D5,DB!A:I,9,0),"")</f>
        <v>Latis</v>
      </c>
    </row>
    <row r="6" spans="1:13" ht="15">
      <c r="A6" s="157" t="s">
        <v>39109</v>
      </c>
      <c r="B6" s="157" t="str">
        <f>IFERROR(VLOOKUP(D6,DB!A:K,11,0),"")</f>
        <v>R5</v>
      </c>
      <c r="C6" s="157">
        <v>1</v>
      </c>
      <c r="D6" s="157" t="s">
        <v>29516</v>
      </c>
      <c r="E6" s="157"/>
      <c r="F6" s="158"/>
      <c r="G6" s="159">
        <f ca="1">IFERROR(NOW()-F6,"")</f>
        <v>45951.463488425929</v>
      </c>
      <c r="H6" s="158"/>
      <c r="I6" s="157" t="str">
        <f>IFERROR(VLOOKUP(D6,DB!A:F,6,0),"")</f>
        <v>Generator-SG</v>
      </c>
      <c r="J6" s="157" t="str">
        <f>IFERROR(VLOOKUP(D6,DB!A:G,7,0),"")</f>
        <v>Vandalized</v>
      </c>
      <c r="K6" s="157"/>
      <c r="L6" s="157" t="str">
        <f>IFERROR(VLOOKUP(D6,DB!A:I,9,0),"")</f>
        <v>Latis</v>
      </c>
    </row>
    <row r="7" spans="1:13" ht="15">
      <c r="A7" s="157"/>
      <c r="B7" s="157" t="str">
        <f>IFERROR(VLOOKUP(D7,DB!A:K,11,0),"")</f>
        <v/>
      </c>
      <c r="C7" s="157"/>
      <c r="D7" s="157"/>
      <c r="E7" s="157"/>
      <c r="F7" s="158"/>
      <c r="G7" s="159">
        <f ca="1">IFERROR(NOW()-F7,"")</f>
        <v>45951.463488425929</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45951.463488425929</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45951.463488425929</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45951.463488425929</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45951.463488425929</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45951.463488425929</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45951.463488425929</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45951.463488425929</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45951.463488425929</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45951.463488425929</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45951.463488425929</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45951.463488425929</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45951.463488425929</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45951.463488425929</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45951.463488425929</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45951.463488425929</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45951.463488425929</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45951.463488425929</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45951.463488425929</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45951.463488425929</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45951.463488425929</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45951.463488425929</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45951.463488425929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45951.463488425929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45951.463488425929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45951.463488425929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45951.463488425929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45951.463488425929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45951.463488425929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45951.463488425929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45951.463488425929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45951.463488425929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45951.463488425929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45951.463488425929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45951.463488425929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45951.463488425929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45951.463488425929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45951.463488425929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45951.463488425929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45951.463488425929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45951.463488425929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45951.463488425929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45951.463488425929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45951.463488425929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45951.463488425929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45951.463488425929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45951.463488425929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45951.463488425929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45951.463488425929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45951.463488425929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45951.463488425929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45951.463488425929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45951.463488425929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45951.463488425929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45951.463488425929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45951.463488425929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45951.463488425929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45951.463488425929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45951.463488425929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45951.463488425929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45951.463488425929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45951.463488425929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45951.463488425929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45951.463488425929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45951.463488425929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45951.463488425929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45951.463488425929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45951.463488425929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45951.463488425929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45951.463488425929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45951.463488425929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45951.463488425929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45951.463488425929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45951.463488425929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45951.463488425929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45951.463488425929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45951.463488425929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45951.463488425929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45951.463488425929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45951.463488425929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45951.463488425929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45951.463488425929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45951.463488425929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45951.463488425929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45951.463488425929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45951.463488425929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45951.463488425929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45951.463488425929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45951.463488425929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45951.463488425929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45951.463488425929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45951.463488425929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45951.463488425929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45951.463488425929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45951.463488425929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45951.463488425929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45951.463488425929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45951.463488425929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45951.463488425929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45951.463488425929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45951.463488425929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45951.463488425929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45951.463488425929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45951.463488425929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45951.463488425929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45951.463488425929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45951.463488425929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45951.463488425929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45951.463488425929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45951.463488425929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45951.463488425929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45951.463488425929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45951.463488425929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45951.463488425929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45951.463488425929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45951.463488425929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45951.463488425929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45951.463488425929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45951.463488425929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45951.463488425929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45951.463488425929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45951.463488425929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45951.463488425929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45951.463488425929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45951.463488425929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45951.463488425929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45951.463488425929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45951.463488425929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45951.463488425929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45951.463488425929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45951.463488425929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45951.463488425929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45951.463488425929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45951.463488425929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45951.463488425929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45951.463488425929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45951.463488425929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45951.463488425929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45951.463488425929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45951.463488425929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45951.463488425929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45951.463488425929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45951.463488425929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45951.463488425929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45951.463488425929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45951.463488425929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45951.463488425929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45951.463488425929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45951.463488425929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45951.463488425929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45951.463488425929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45951.463488425929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45951.463488425929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45951.463488425929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45951.463488425929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45951.463488425929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45951.463488425929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45951.463488425929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45951.463488425929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45951.463488425929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45951.463488425929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45951.463488425929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45951.463488425929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45951.463488425929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45951.463488425929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45951.463488425929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45951.463488425929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45951.463488425929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45951.463488425929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45951.463488425929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45951.463488425929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45951.463488425929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45951.463488425929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45951.463488425929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45951.463488425929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45951.463488425929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45951.463488425929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45951.463488425929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45951.463488425929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45951.463488425929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45951.463488425929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45951.463488425929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45951.463488425929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45951.463488425929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45951.463488425929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45951.463488425929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45951.463488425929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45951.463488425929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45951.463488425929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45951.463488425929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45951.463488425929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45951.463488425929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45951.463488425929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45951.463488425929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45951.463488425929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45951.463488425929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45951.463488425929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45951.463488425929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45951.463488425929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45951.463488425929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45951.463488425929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45951.463488425929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45951.463488425929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45951.463488425929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45951.463488425929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45951.463488425929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45951.463488425929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45951.463488425929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45951.463488425929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45951.463488425929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45951.463488425929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45951.463488425929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45951.463488425929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45951.463488425929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45951.463488425929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45951.463488425929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45951.463488425929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45951.463488425929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45951.463488425929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45951.463488425929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45951.463488425929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45951.463488425929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45951.463488425929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45951.463488425929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45951.463488425929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45951.463488425929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45951.463488425929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45951.463488425929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45951.463488425929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45951.463488425929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45951.463488425929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45951.463488425929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45951.463488425929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45951.463488425929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45951.463488425929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45951.463488425929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45951.463488425929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45951.463488425929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45951.463488425929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45951.463488425929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45951.463488425929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45951.463488425929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45951.463488425929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45951.463488425929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45951.463488425929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45951.463488425929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45951.463488425929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45951.463488425929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45951.463488425929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45951.463488425929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45951.463488425929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45951.463488425929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45951.463488425929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45951.463488425929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45951.463488425929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45951.463488425929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45951.463488425929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45951.463488425929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45951.463488425929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45951.463488425929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45951.463488425929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45951.463488425929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45951.463488425929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45951.463488425929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45951.463488425929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45951.463488425929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45951.463488425929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45951.463488425929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45951.463488425929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45951.463488425929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45951.463488425929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45951.463488425929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45951.463488425929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45951.463488425929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45951.463488425929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45951.463488425929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45951.463488425929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45951.463488425929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45951.463488425929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45951.463488425929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45951.463488425929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45951.463488425929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45951.463488425929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45951.463488425929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45951.463488425929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45951.463488425929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45951.463488425929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45951.463488425929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45951.463488425929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45951.463488425929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45951.463488425929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45951.463488425929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45951.463488425929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45951.463488425929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45951.463488425929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45951.463488425929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45951.463488425929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45951.463488425929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45951.463488425929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45951.463488425929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45951.463488425929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45951.463488425929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45951.463488425929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45951.463488425929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45951.463488425929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45951.463488425929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45951.463488425929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45951.463488425929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45951.463488425929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45951.463488425929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45951.463488425929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45951.463488425929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45951.463488425929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45951.463488425929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45951.463488425929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45951.463488425929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45951.463488425929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45951.463488425929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45951.463488425929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45951.463488425929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45951.463488425929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45951.463488425929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45951.463488425929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45951.463488425929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45951.463488425929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45951.463488425929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45951.463488425929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45951.463488425929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45951.463488425929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45951.463488425929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45951.463488425929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45951.463488425929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45951.463488425929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45951.463488425929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45951.463488425929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45951.463488425929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45951.463488425929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45951.463488425929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45951.463488425929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45951.463488425929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45951.463488425929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45951.463488425929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45951.463488425929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45951.463488425929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45951.463488425929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45951.463488425929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45951.463488425929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45951.463488425929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45951.463488425929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45951.463488425929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45951.463488425929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45951.463488425929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45951.463488425929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45951.463488425929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45951.463488425929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45951.463488425929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45951.463488425929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45951.463488425929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45951.463488425929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45951.463488425929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45951.463488425929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45951.463488425929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45951.463488425929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45951.463488425929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45951.463488425929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45951.463488425929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45951.463488425929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45951.463488425929</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45951.463488425929</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45951.463488425929</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45951.463488425929</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45951.463488425929</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45951.463488425929</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45951.463488425929</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45951.463488425929</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45951.463488425929</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45951.463488425929</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45951.463488425929</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45951.463488425929</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45951.463488425929</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45951.463488425929</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45951.463488425929</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45951.463488425929</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45951.463488425929</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45951.463488425929</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45951.463488425929</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45951.463488425929</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45951.463488425929</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45951.463488425929</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45951.463488425929</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45951.463488425929</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45951.463488425929</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45951.463488425929</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45951.463488425929</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45951.463488425929</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45951.463488425929</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45951.463488425929</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45951.463488425929</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45951.463488425929</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45951.463488425929</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45951.463488425929</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45951.463488425929</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45951.463488425929</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45951.463488425929</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45951.463488425929</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45951.463488425929</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45951.463488425929</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45951.463488425929</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45951.463488425929</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45951.463488425929</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45951.463488425929</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45951.463488425929</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45951.463488425929</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45951.463488425929</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45951.463488425929</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45951.463488425929</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45951.463488425929</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45951.463488425929</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45951.463488425929</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45951.463488425929</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45951.463488425929</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45951.463488425929</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45951.463488425929</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45951.463488425929</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45951.463488425929</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45951.463488425929</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45951.463488425929</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45951.463488425929</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45951.463488425929</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45951.463488425929</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45951.463488425929</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45951.463488425929</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45951.463488425929</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45951.463488425929</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45951.463488425929</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45951.463488425929</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45951.463488425929</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45951.463488425929</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45951.463488425929</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45951.463488425929</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45951.463488425929</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45951.463488425929</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45951.463488425929</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45951.463488425929</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45951.463488425929</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45951.463488425929</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45951.463488425929</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45951.463488425929</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45951.463488425929</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45951.463488425929</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45951.463488425929</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45951.463488425929</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45951.463488425929</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45951.463488425929</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45951.463488425929</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45951.463488425929</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45951.463488425929</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45951.463488425929</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45951.463488425929</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45951.463488425929</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45951.463488425929</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45951.463488425929</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45951.463488425929</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45951.463488425929</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45951.463488425929</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45951.463488425929</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45951.463488425929</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45951.463488425929</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45951.463488425929</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45951.463488425929</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45951.463488425929</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45951.463488425929</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45951.463488425929</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45951.463488425929</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45951.463488425929</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45951.463488425929</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45951.463488425929</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45951.463488425929</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45951.463488425929</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45951.463488425929</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45951.463488425929</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45951.463488425929</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45951.463488425929</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45951.463488425929</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45951.463488425929</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45951.463488425929</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45951.463488425929</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45951.463488425929</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45951.463488425929</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45951.463488425929</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45951.463488425929</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45951.463488425929</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45951.463488425929</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45951.463488425929</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45951.463488425929</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45951.463488425929</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45951.463488425929</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45951.463488425929</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45951.463488425929</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45951.463488425929</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45951.463488425929</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45951.463488425929</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45951.463488425929</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45951.463488425929</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45951.463488425929</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45951.463488425929</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45951.463488425929</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45951.463488425929</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45951.463488425929</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45951.463488425929</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45951.463488425929</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45951.463488425929</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45951.463488425929</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45951.463488425929</v>
      </c>
      <c r="H520" s="158"/>
      <c r="I520" s="157" t="str">
        <f>IFERROR(VLOOKUP(D520,DB!A:F,6,0),"")</f>
        <v/>
      </c>
      <c r="J520" s="157" t="str">
        <f>IFERROR(VLOOKUP(D520,DB!A:G,7,0),"")</f>
        <v/>
      </c>
      <c r="K520" s="157"/>
      <c r="L520" s="157" t="str">
        <f>IFERROR(VLOOKUP(D520,DB!A:I,9,0),"")</f>
        <v/>
      </c>
    </row>
    <row r="521" spans="1:12" ht="15">
      <c r="A521" s="157"/>
      <c r="B521" s="157" t="str">
        <f>IFERROR(VLOOKUP(D521,DB!A:K,11,0),"")</f>
        <v/>
      </c>
      <c r="C521" s="157"/>
      <c r="D521" s="157"/>
      <c r="E521" s="157"/>
      <c r="F521" s="158"/>
      <c r="G521" s="159">
        <f ca="1">IFERROR(NOW()-F521,"")</f>
        <v>45951.463488425929</v>
      </c>
      <c r="H521" s="158"/>
      <c r="I521" s="157" t="str">
        <f>IFERROR(VLOOKUP(D521,DB!A:F,6,0),"")</f>
        <v/>
      </c>
      <c r="J521" s="157" t="str">
        <f>IFERROR(VLOOKUP(D521,DB!A:G,7,0),"")</f>
        <v/>
      </c>
      <c r="K521" s="157"/>
      <c r="L521" s="157" t="str">
        <f>IFERROR(VLOOKUP(D521,DB!A:I,9,0),"")</f>
        <v/>
      </c>
    </row>
    <row r="522" spans="1:12" ht="15">
      <c r="A522" s="157"/>
      <c r="B522" s="157" t="str">
        <f>IFERROR(VLOOKUP(D522,DB!A:K,11,0),"")</f>
        <v/>
      </c>
      <c r="C522" s="157"/>
      <c r="D522" s="157"/>
      <c r="E522" s="157"/>
      <c r="F522" s="158"/>
      <c r="G522" s="159">
        <f ca="1">IFERROR(NOW()-F522,"")</f>
        <v>45951.463488425929</v>
      </c>
      <c r="H522" s="158"/>
      <c r="I522" s="157" t="str">
        <f>IFERROR(VLOOKUP(D522,DB!A:F,6,0),"")</f>
        <v/>
      </c>
      <c r="J522" s="157" t="str">
        <f>IFERROR(VLOOKUP(D522,DB!A:G,7,0),"")</f>
        <v/>
      </c>
      <c r="K522" s="157"/>
      <c r="L522" s="157" t="str">
        <f>IFERROR(VLOOKUP(D522,DB!A:I,9,0),"")</f>
        <v/>
      </c>
    </row>
    <row r="523" spans="1:12" ht="15">
      <c r="A523" s="157"/>
      <c r="B523" s="157" t="str">
        <f>IFERROR(VLOOKUP(D523,DB!A:K,11,0),"")</f>
        <v/>
      </c>
      <c r="C523" s="157"/>
      <c r="D523" s="157"/>
      <c r="E523" s="157"/>
      <c r="F523" s="158"/>
      <c r="G523" s="159">
        <f ca="1">IFERROR(NOW()-F523,"")</f>
        <v>45951.463488425929</v>
      </c>
      <c r="H523" s="158"/>
      <c r="I523" s="157" t="str">
        <f>IFERROR(VLOOKUP(D523,DB!A:F,6,0),"")</f>
        <v/>
      </c>
      <c r="J523" s="157" t="str">
        <f>IFERROR(VLOOKUP(D523,DB!A:G,7,0),"")</f>
        <v/>
      </c>
      <c r="K523" s="157"/>
      <c r="L523" s="157" t="str">
        <f>IFERROR(VLOOKUP(D523,DB!A:I,9,0),"")</f>
        <v/>
      </c>
    </row>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33" ht="15"/>
    <row r="634" ht="15"/>
    <row r="636" ht="15"/>
    <row r="637" ht="15"/>
    <row r="638" ht="15"/>
    <row r="639" ht="15"/>
    <row r="641" ht="15"/>
    <row r="642" ht="15"/>
    <row r="649" ht="15"/>
    <row r="650" ht="15"/>
    <row r="651" ht="15"/>
    <row r="652" ht="15"/>
    <row r="653" ht="15"/>
    <row r="654" ht="15"/>
    <row r="657" ht="15"/>
    <row r="658" ht="15"/>
    <row r="659" ht="15"/>
    <row r="660" ht="15"/>
    <row r="661" ht="15"/>
    <row r="662" ht="15"/>
    <row r="663" ht="15"/>
    <row r="664" ht="15"/>
    <row r="665" ht="15"/>
    <row r="666" ht="15"/>
    <row r="667" ht="15"/>
    <row r="668"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4" ht="15"/>
    <row r="725" ht="15"/>
    <row r="762" ht="15"/>
    <row r="763" ht="15"/>
    <row r="764" ht="15"/>
    <row r="765" ht="15"/>
    <row r="766" ht="15"/>
    <row r="767" ht="15"/>
    <row r="768" ht="15"/>
    <row r="769" ht="15"/>
    <row r="770" ht="15"/>
    <row r="771"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6" ht="15"/>
    <row r="857"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1061" ht="15"/>
    <row r="1062" ht="15"/>
    <row r="1063" ht="15"/>
    <row r="1064" ht="15"/>
    <row r="1065" ht="15"/>
    <row r="1066"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6" ht="15"/>
    <row r="1137" ht="15"/>
    <row r="1139" ht="15"/>
    <row r="1140" ht="15"/>
    <row r="1141" ht="15"/>
    <row r="1142" ht="15"/>
    <row r="1143" ht="15"/>
    <row r="1144" ht="15"/>
    <row r="1145" ht="15"/>
    <row r="1147" ht="15"/>
    <row r="1148" ht="15"/>
    <row r="1149"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4"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7" ht="15"/>
    <row r="1268" ht="15"/>
    <row r="1269" ht="15"/>
    <row r="1270" ht="15"/>
    <row r="1271" ht="15"/>
    <row r="1272" ht="15"/>
    <row r="1273" ht="15"/>
    <row r="1274" ht="15"/>
    <row r="1275" ht="15"/>
    <row r="1276" ht="15"/>
    <row r="1284" ht="15"/>
    <row r="1285" ht="15"/>
    <row r="1288" ht="15"/>
    <row r="1289" ht="15"/>
    <row r="1290" ht="15"/>
    <row r="1291" ht="15"/>
    <row r="1292" ht="15"/>
    <row r="1293" ht="15"/>
    <row r="1294" ht="15"/>
    <row r="1295" ht="15"/>
    <row r="1298" ht="15"/>
    <row r="1299" ht="15"/>
    <row r="1300" ht="15"/>
    <row r="1301" ht="15"/>
    <row r="1302" ht="15"/>
    <row r="1303" ht="15"/>
    <row r="1304" ht="15"/>
    <row r="1305" ht="15"/>
    <row r="1306" ht="15"/>
    <row r="1307" ht="15"/>
    <row r="1308" ht="15"/>
    <row r="1309" ht="15"/>
    <row r="1311" ht="15"/>
    <row r="1312" ht="15"/>
    <row r="1313" ht="15"/>
    <row r="1316" ht="15"/>
    <row r="1318" ht="15"/>
    <row r="1320" ht="15"/>
    <row r="1323" ht="15"/>
    <row r="1324" ht="15"/>
    <row r="1325" ht="15"/>
    <row r="1327" ht="15"/>
    <row r="1329" ht="15"/>
    <row r="1330" ht="15"/>
    <row r="1331" ht="15"/>
    <row r="1332" ht="15"/>
    <row r="1333" ht="15"/>
  </sheetData>
  <dataValidations count="2">
    <dataValidation allowBlank="1" showInputMessage="1" showErrorMessage="1" sqref="E1" xr:uid="{920C6338-E771-4DAE-8C89-92A9093EA4DE}"/>
    <dataValidation type="list" allowBlank="1" showInputMessage="1" showErrorMessage="1" sqref="E2:E5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
  <sheetViews>
    <sheetView tabSelected="1" workbookViewId="0">
      <selection activeCell="K4" sqref="K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39110</v>
      </c>
      <c r="B2" s="105" t="str">
        <f>IFERROR(VLOOKUP(D2,DB!A:K,11,0),"")</f>
        <v>R6</v>
      </c>
      <c r="C2" s="107">
        <v>1</v>
      </c>
      <c r="D2" s="105" t="s">
        <v>33253</v>
      </c>
      <c r="E2" s="108" t="s">
        <v>38998</v>
      </c>
      <c r="F2" s="109">
        <v>45951.417824074073</v>
      </c>
      <c r="G2" s="78">
        <f ca="1">IFERROR(NOW()-F2,"-")</f>
        <v>4.566435185552109E-2</v>
      </c>
      <c r="H2" s="109">
        <v>45951.405347222222</v>
      </c>
      <c r="I2" s="105" t="str">
        <f>IFERROR(VLOOKUP(D2,DB!A:F,6,0),"")</f>
        <v>SCECO</v>
      </c>
      <c r="J2" s="104" t="str">
        <f>IFERROR(VLOOKUP(D2,DB!A:G,7,0),"")</f>
        <v>Dead</v>
      </c>
      <c r="K2" s="110" t="s">
        <v>39111</v>
      </c>
      <c r="L2" s="111" t="str">
        <f>IFERROR(VLOOKUP(D2,DB!A:I,9,0),"")</f>
        <v>Latis</v>
      </c>
    </row>
    <row r="3" spans="1:16383" ht="31.5" customHeight="1">
      <c r="A3" s="106" t="s">
        <v>39112</v>
      </c>
      <c r="B3" s="105" t="str">
        <f>IFERROR(VLOOKUP(D3,DB!A:K,11,0),"")</f>
        <v>R6</v>
      </c>
      <c r="C3" s="107">
        <v>5</v>
      </c>
      <c r="D3" s="105" t="s">
        <v>35824</v>
      </c>
      <c r="E3" s="108" t="s">
        <v>39077</v>
      </c>
      <c r="F3" s="160">
        <v>45951.456296296295</v>
      </c>
      <c r="G3" s="78">
        <f ca="1">IFERROR(NOW()-F3,"-")</f>
        <v>7.1921296330401674E-3</v>
      </c>
      <c r="H3" s="109">
        <v>45951.449513888889</v>
      </c>
      <c r="I3" s="105" t="str">
        <f>IFERROR(VLOOKUP(D3,DB!A:F,6,0),"")</f>
        <v>SCECO</v>
      </c>
      <c r="J3" s="104" t="str">
        <f>IFERROR(VLOOKUP(D3,DB!A:G,7,0),"")</f>
        <v>Dead</v>
      </c>
      <c r="K3" s="110" t="s">
        <v>39113</v>
      </c>
      <c r="L3" s="111" t="str">
        <f>IFERROR(VLOOKUP(D3,DB!A:I,9,0),"")</f>
        <v>Latis</v>
      </c>
    </row>
    <row r="4" spans="1:16383" ht="31.5" customHeight="1">
      <c r="A4" s="106"/>
      <c r="B4" s="105" t="str">
        <f>IFERROR(VLOOKUP(D4,DB!A:K,11,0),"")</f>
        <v/>
      </c>
      <c r="C4" s="107"/>
      <c r="D4" s="105"/>
      <c r="E4" s="108"/>
      <c r="F4" s="109"/>
      <c r="G4" s="78">
        <f ca="1">IFERROR(NOW()-F4,"-")</f>
        <v>45951.463488425929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45951.463488425929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45951.463488425929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45951.463488425929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45951.463488425929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45951.463488425929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45951.463488425929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45951.463488425929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45951.463488425929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45951.463488425929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45951.463488425929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45951.463488425929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45951.463488425929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45951.463488425929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45951.463488425929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45951.463488425929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45951.463488425929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45951.463488425929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45951.463488425929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45951.463488425929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45951.463488425929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45951.463488425929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45951.463488425929</v>
      </c>
      <c r="H26" s="109"/>
      <c r="I26" s="105" t="str">
        <f>IFERROR(VLOOKUP(D26,DB!A:F,6,0),"")</f>
        <v/>
      </c>
      <c r="J26" s="104" t="str">
        <f>IFERROR(VLOOKUP(D26,DB!A:G,7,0),"")</f>
        <v/>
      </c>
      <c r="K26" s="110"/>
      <c r="L26" s="111" t="str">
        <f>IFERROR(VLOOKUP(D26,DB!A:I,9,0),"")</f>
        <v/>
      </c>
    </row>
  </sheetData>
  <dataValidations count="2">
    <dataValidation allowBlank="1" showInputMessage="1" showErrorMessage="1" sqref="E1" xr:uid="{380493DB-286A-4683-AF55-C78F04945A49}"/>
    <dataValidation type="list" allowBlank="1" showInputMessage="1" showErrorMessage="1" sqref="E2:E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2025-10-21T08:07:26Z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