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055" documentId="13_ncr:1_{F6CB121F-512D-4AA6-A0C1-0FB36C537598}" xr6:coauthVersionLast="47" xr6:coauthVersionMax="47" xr10:uidLastSave="{C173ABF5-985E-416F-B02E-1958E57ABB85}"/>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4" l="1"/>
  <c r="J7" i="4"/>
  <c r="I7" i="4"/>
  <c r="G7" i="4"/>
  <c r="B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<sst xmlns="http://schemas.openxmlformats.org/spreadsheetml/2006/main" count="178612" uniqueCount="39088">
  <si>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</si>
  <si>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</si>
  <si>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</si>
  <si>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</si>
  <si>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</si>
  <si>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</si>
  <si>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</si>
  <si>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</si>
  <si>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</si>
  <si>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</si>
  <si>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</si>
  <si>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</si>
  <si>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</si>
  <si>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</si>
  <si>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</si>
  <si>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</si>
  <si>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</si>
  <si>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</si>
  <si>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</si>
  <si>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</si>
  <si>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</si>
  <si>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</si>
  <si>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</si>
  <si>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</si>
  <si>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</si>
  <si>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</si>
  <si>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</si>
  <si>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</si>
  <si>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</si>
  <si>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</si>
  <si>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</si>
  <si>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</si>
  <si>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</si>
  <si>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</si>
  <si>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</si>
  <si>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</si>
  <si>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</si>
  <si>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</si>
  <si>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</si>
  <si>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</si>
  <si>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</si>
  <si>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</si>
  <si>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</si>
  <si>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</si>
  <si>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</si>
  <si>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</si>
  <si>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</si>
  <si>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</si>
  <si>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</si>
  <si>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</si>
  <si>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</si>
  <si>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</si>
  <si>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</si>
  <si>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</si>
  <si>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</si>
  <si>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</si>
  <si>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</si>
  <si>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</si>
  <si>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</si>
  <si>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</si>
  <si>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</si>
  <si>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</si>
  <si>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</si>
  <si>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</si>
  <si>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</si>
  <si>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</si>
  <si>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</si>
  <si>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</si>
  <si>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</si>
  <si>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</si>
  <si>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</si>
  <si>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</si>
  <si>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</si>
  <si>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</si>
  <si>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</si>
  <si>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</si>
  <si>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</si>
  <si>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</si>
  <si>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</si>
  <si>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</si>
  <si>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</si>
  <si>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</si>
  <si>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</si>
  <si>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</si>
  <si>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</si>
  <si>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</si>
  <si>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</si>
  <si>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</si>
  <si>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</si>
  <si>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</si>
  <si>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</si>
  <si>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</si>
  <si>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</si>
  <si>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</si>
  <si>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</si>
  <si>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</si>
  <si>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</si>
  <si>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</si>
  <si>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</si>
  <si>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</si>
  <si>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</si>
  <si>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</si>
  <si>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</si>
  <si>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</si>
  <si>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</si>
  <si>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</si>
  <si>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</si>
  <si>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</si>
  <si>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</si>
  <si>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</si>
  <si>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</si>
  <si>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</si>
  <si>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</si>
  <si>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</si>
  <si>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</si>
  <si>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</si>
  <si>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</si>
  <si>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</si>
  <si>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</si>
  <si>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</si>
  <si>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</si>
  <si>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</si>
  <si>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</si>
  <si>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</si>
  <si>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</si>
  <si>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</si>
  <si>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</si>
  <si>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</si>
  <si>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</si>
  <si>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</si>
  <si>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</si>
  <si>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</si>
  <si>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</si>
  <si>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</si>
  <si>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</si>
  <si>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</si>
  <si>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</si>
  <si>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</si>
  <si>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</si>
  <si>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</si>
  <si>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</si>
  <si>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</si>
  <si>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</si>
  <si>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</si>
  <si>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</si>
  <si>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</si>
  <si>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</si>
  <si>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</si>
  <si>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</si>
  <si>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</si>
  <si>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</si>
  <si>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</si>
  <si>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</si>
  <si>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</si>
  <si>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</si>
  <si>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</si>
  <si>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</si>
  <si>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</si>
  <si>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</si>
  <si>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</si>
  <si>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</si>
  <si>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</si>
  <si>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</si>
  <si>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</si>
  <si>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</si>
  <si>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</si>
  <si>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</si>
  <si>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</si>
  <si>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</si>
  <si>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</si>
  <si>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</si>
  <si>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</si>
  <si>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</si>
  <si>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</si>
  <si>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</si>
  <si>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</si>
  <si>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</si>
  <si>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</si>
  <si>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</si>
  <si>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</si>
  <si>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</si>
  <si>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</si>
  <si>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</si>
  <si>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</si>
  <si>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</si>
  <si>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</si>
  <si>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</si>
  <si>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</si>
  <si>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</si>
  <si>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</si>
  <si>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</si>
  <si>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</si>
  <si>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</si>
  <si>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</si>
  <si>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</si>
  <si>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</si>
  <si>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</si>
  <si>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</si>
  <si>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</si>
  <si>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</si>
  <si>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</si>
  <si>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</si>
  <si>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</si>
  <si>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</si>
  <si>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</si>
  <si>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</si>
  <si>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</si>
  <si>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</si>
  <si>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</si>
  <si>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</si>
  <si>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</si>
  <si>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</si>
  <si>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</si>
  <si>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</si>
  <si>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</si>
  <si>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</si>
  <si>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</si>
  <si>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</si>
  <si>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</si>
  <si>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</si>
  <si>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</si>
  <si>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</si>
  <si>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</si>
  <si>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</si>
  <si>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</si>
  <si>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</si>
  <si>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</si>
  <si>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</si>
  <si>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</si>
  <si>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</si>
  <si>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</si>
  <si>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</si>
  <si>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</si>
  <si>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</si>
  <si>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</si>
  <si>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</si>
  <si>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</si>
  <si>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</si>
  <si>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</si>
  <si>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</si>
  <si>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</si>
  <si>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</si>
  <si>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</si>
  <si>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</si>
  <si>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</si>
  <si>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</si>
  <si>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</si>
  <si>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</si>
  <si>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</si>
  <si>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</si>
  <si>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</si>
  <si>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</si>
  <si>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</si>
  <si>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</si>
  <si>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</si>
  <si>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</si>
  <si>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</si>
  <si>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</si>
  <si>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</si>
  <si>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</si>
  <si>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</si>
  <si>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</si>
  <si>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</si>
  <si>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</si>
  <si>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</si>
  <si>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</si>
  <si>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</si>
  <si>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</si>
  <si>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</si>
  <si>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</si>
  <si>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</si>
  <si>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</si>
  <si>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</si>
  <si>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</si>
  <si>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</si>
  <si>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</si>
  <si>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</si>
  <si>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</si>
  <si>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</si>
  <si>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</si>
  <si>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</si>
  <si>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</si>
  <si>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</si>
  <si>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</si>
  <si>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</si>
  <si>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</si>
  <si>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</si>
  <si>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</si>
  <si>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</si>
  <si>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</si>
  <si>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</si>
  <si>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</si>
  <si>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</si>
  <si>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</si>
  <si>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</si>
  <si>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</si>
  <si>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</si>
  <si>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</si>
  <si>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</si>
  <si>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</si>
  <si>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</si>
  <si>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</si>
  <si>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</si>
  <si>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</si>
  <si>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</si>
  <si>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</si>
  <si>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</si>
  <si>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</si>
  <si>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</si>
  <si>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</si>
  <si>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</si>
  <si>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</si>
  <si>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</si>
  <si>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</si>
  <si>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</si>
  <si>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</si>
  <si>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</si>
  <si>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</si>
  <si>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</si>
  <si>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</si>
  <si>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</si>
  <si>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</si>
  <si>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</si>
  <si>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</si>
  <si>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</si>
  <si>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</si>
  <si>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</si>
  <si>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</si>
  <si>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</si>
  <si>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</si>
  <si>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</si>
  <si>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</si>
  <si>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</si>
  <si>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</si>
  <si>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</si>
  <si>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</si>
  <si>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</si>
  <si>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</si>
  <si>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</si>
  <si>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</si>
  <si>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</si>
  <si>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</si>
  <si>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</si>
  <si>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</si>
  <si>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</si>
  <si>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</si>
  <si>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</si>
  <si>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</si>
  <si>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</si>
  <si>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</si>
  <si>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</si>
  <si>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</si>
  <si>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</si>
  <si>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</si>
  <si>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</si>
  <si>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</si>
  <si>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</si>
  <si>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</si>
  <si>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</si>
  <si>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</si>
  <si>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</si>
  <si>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</si>
  <si>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</si>
  <si>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</si>
  <si>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</si>
  <si>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</si>
  <si>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</si>
  <si>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</si>
  <si>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</si>
  <si>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</si>
  <si>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</si>
  <si>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</si>
  <si>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</si>
  <si>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</si>
  <si>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</si>
  <si>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</si>
  <si>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</si>
  <si>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</si>
  <si>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</si>
  <si>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</si>
  <si>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</si>
  <si>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</si>
  <si>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</si>
  <si>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</si>
  <si>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</si>
  <si>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</si>
  <si>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</si>
  <si>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</si>
  <si>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</si>
  <si>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</si>
  <si>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</si>
  <si>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</si>
  <si>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</si>
  <si>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</si>
  <si>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</si>
  <si>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</si>
  <si>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</si>
  <si>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</si>
  <si>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</si>
  <si>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</si>
  <si>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</si>
  <si>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</si>
  <si>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</si>
  <si>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</si>
  <si>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</si>
  <si>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</si>
  <si>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</si>
  <si>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</si>
  <si>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</si>
  <si>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</si>
  <si>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</si>
  <si>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</si>
  <si>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</si>
  <si>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</si>
  <si>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</si>
  <si>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</si>
  <si>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</si>
  <si>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</si>
  <si>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</si>
  <si>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</si>
  <si>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</si>
  <si>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</si>
  <si>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</si>
  <si>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</si>
  <si>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</si>
  <si>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</si>
  <si>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</si>
  <si>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</si>
  <si>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</si>
  <si>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</si>
  <si>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</si>
  <si>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</si>
  <si>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</si>
  <si>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</si>
  <si>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</si>
  <si>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</si>
  <si>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</si>
  <si>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</si>
  <si>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</si>
  <si>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</si>
  <si>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</si>
  <si>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</si>
  <si>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</si>
  <si>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</si>
  <si>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</si>
  <si>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</si>
  <si>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</si>
  <si>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</si>
  <si>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</si>
  <si>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</si>
  <si>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</si>
  <si>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</si>
  <si>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</si>
  <si>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</si>
  <si>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</si>
  <si>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</si>
  <si>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</si>
  <si>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</si>
  <si>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</si>
  <si>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</si>
  <si>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</si>
  <si>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</si>
  <si>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</si>
  <si>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</si>
  <si>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</si>
  <si>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</si>
  <si>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</si>
  <si>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</si>
  <si>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</si>
  <si>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</si>
  <si>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</si>
  <si>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</si>
  <si>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</si>
  <si>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</si>
  <si>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</si>
  <si>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</si>
  <si>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</si>
  <si>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</si>
  <si>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</si>
  <si>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</si>
  <si>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</si>
  <si>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</si>
  <si>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</si>
  <si>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</si>
  <si>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</si>
  <si>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</si>
  <si>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</si>
  <si>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</si>
  <si>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</si>
  <si>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</si>
  <si>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</si>
  <si>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</si>
  <si>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</si>
  <si>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</si>
  <si>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</si>
  <si>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</si>
  <si>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</si>
  <si>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</si>
  <si>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</si>
  <si>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</si>
  <si>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</si>
  <si>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</si>
  <si>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</si>
  <si>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</si>
  <si>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</si>
  <si>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</si>
  <si>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</si>
  <si>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</si>
  <si>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</si>
  <si>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</si>
  <si>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</si>
  <si>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</si>
  <si>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</si>
  <si>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</si>
  <si>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</si>
  <si>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</si>
  <si>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</si>
  <si>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</si>
  <si>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</si>
  <si>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</si>
  <si>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</si>
  <si>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</si>
  <si>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</si>
  <si>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</si>
  <si>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</si>
  <si>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</si>
  <si>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</si>
  <si>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</si>
  <si>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</si>
  <si>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</si>
  <si>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</si>
  <si>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</si>
  <si>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</si>
  <si>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</si>
  <si>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</si>
  <si>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</si>
  <si>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</si>
  <si>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</si>
  <si>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</si>
  <si>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</si>
  <si>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</si>
  <si>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</si>
  <si>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</si>
  <si>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</si>
  <si>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</si>
  <si>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</si>
  <si>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</si>
  <si>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</si>
  <si>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</si>
  <si>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</si>
  <si>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</si>
  <si>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</si>
  <si>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</si>
  <si>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</si>
  <si>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</si>
  <si>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</si>
  <si>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</si>
  <si>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</si>
  <si>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</si>
  <si>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</si>
  <si>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</si>
  <si>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</si>
  <si>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</si>
  <si>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</si>
  <si>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</si>
  <si>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</si>
  <si>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</si>
  <si>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</si>
  <si>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</si>
  <si>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</si>
  <si>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</si>
  <si>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</si>
  <si>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</si>
  <si>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</si>
  <si>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</si>
  <si>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</si>
  <si>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</si>
  <si>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</si>
  <si>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</si>
  <si>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</si>
  <si>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</si>
  <si>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</si>
  <si>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</si>
  <si>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</si>
  <si>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</si>
  <si>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</si>
  <si>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</si>
  <si>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</si>
  <si>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</si>
  <si>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</si>
  <si>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</si>
  <si>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</si>
  <si>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</si>
  <si>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</si>
  <si>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</si>
  <si>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</si>
  <si>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</si>
  <si>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</si>
  <si>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</si>
  <si>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</si>
  <si>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</si>
  <si>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</si>
  <si>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</si>
  <si>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</si>
  <si>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</si>
  <si>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</si>
  <si>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</si>
  <si>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</si>
  <si>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</si>
  <si>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</si>
  <si>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</si>
  <si>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</si>
  <si>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</si>
  <si>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</si>
  <si>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</si>
  <si>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</si>
  <si>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</si>
  <si>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</si>
  <si>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</si>
  <si>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</si>
  <si>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</si>
  <si>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</si>
  <si>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</si>
  <si>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</si>
  <si>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</si>
  <si>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</si>
  <si>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</si>
  <si>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</si>
  <si>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</si>
  <si>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</si>
  <si>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</si>
  <si>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</si>
  <si>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</si>
  <si>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</si>
  <si>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</si>
  <si>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</si>
  <si>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</si>
  <si>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</si>
  <si>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</si>
  <si>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</si>
  <si>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</si>
  <si>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</si>
  <si>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</si>
  <si>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</si>
  <si>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</si>
  <si>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</si>
  <si>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</si>
  <si>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</si>
  <si>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</si>
  <si>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</si>
  <si>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</si>
  <si>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</si>
  <si>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</si>
  <si>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</si>
  <si>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</si>
  <si>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</si>
  <si>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</si>
  <si>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</si>
  <si>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</si>
  <si>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</si>
  <si>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</si>
  <si>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</si>
  <si>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</si>
  <si>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</si>
  <si>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</si>
  <si>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</si>
  <si>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</si>
  <si>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</si>
  <si>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</si>
  <si>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</si>
  <si>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</si>
  <si>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</si>
  <si>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</si>
  <si>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</si>
  <si>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</si>
  <si>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</si>
  <si>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</si>
  <si>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</si>
  <si>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</si>
  <si>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</si>
  <si>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</si>
  <si>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</si>
  <si>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</si>
  <si>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</si>
  <si>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</si>
  <si>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</si>
  <si>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</si>
  <si>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</si>
  <si>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</si>
  <si>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</si>
  <si>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</si>
  <si>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</si>
  <si>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</si>
  <si>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</si>
  <si>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</si>
  <si>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</si>
  <si>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</si>
  <si>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</si>
  <si>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</si>
  <si>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</si>
  <si>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</si>
  <si>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</si>
  <si>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</si>
  <si>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</si>
  <si>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</si>
  <si>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</si>
  <si>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</si>
  <si>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</si>
  <si>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</si>
  <si>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</si>
  <si>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</si>
  <si>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</si>
  <si>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</si>
  <si>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</si>
  <si>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</si>
  <si>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</si>
  <si>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</si>
  <si>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</si>
  <si>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</si>
  <si>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</si>
  <si>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</si>
  <si>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</si>
  <si>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</si>
  <si>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</si>
  <si>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</si>
  <si>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</si>
  <si>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</si>
  <si>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</si>
  <si>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</si>
  <si>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</si>
  <si>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</si>
  <si>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</si>
  <si>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</si>
  <si>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</si>
  <si>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</si>
  <si>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</si>
  <si>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</si>
  <si>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</si>
  <si>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</si>
  <si>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</si>
  <si>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</si>
  <si>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</si>
  <si>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</si>
  <si>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</si>
  <si>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</si>
  <si>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</si>
  <si>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</si>
  <si>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</si>
  <si>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</si>
  <si>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</si>
  <si>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</si>
  <si>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</si>
  <si>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</si>
  <si>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</si>
  <si>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</si>
  <si>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</si>
  <si>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</si>
  <si>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</si>
  <si>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</si>
  <si>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</si>
  <si>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</si>
  <si>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</si>
  <si>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</si>
  <si>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</si>
  <si>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</si>
  <si>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</si>
  <si>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</si>
  <si>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</si>
  <si>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</si>
  <si>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</si>
  <si>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</si>
  <si>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</si>
  <si>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</si>
  <si>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</si>
  <si>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</si>
  <si>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</si>
  <si>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</si>
  <si>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</si>
  <si>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</si>
  <si>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</si>
  <si>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</si>
  <si>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</si>
  <si>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</si>
  <si>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</si>
  <si>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</si>
  <si>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</si>
  <si>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</si>
  <si>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</si>
  <si>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</si>
  <si>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</si>
  <si>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</si>
  <si>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</si>
  <si>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</si>
  <si>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</si>
  <si>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</si>
  <si>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</si>
  <si>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</si>
  <si>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</si>
  <si>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</si>
  <si>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</si>
  <si>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</si>
  <si>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</si>
  <si>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</si>
  <si>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</si>
  <si>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</si>
  <si>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</si>
  <si>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</si>
  <si>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</si>
  <si>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</si>
  <si>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</si>
  <si>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</si>
  <si>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</si>
  <si>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</si>
  <si>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</si>
  <si>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</si>
  <si>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</si>
  <si>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</si>
  <si>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</si>
  <si>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</si>
  <si>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</si>
  <si>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</si>
  <si>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</si>
  <si>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</si>
  <si>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</si>
  <si>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</si>
  <si>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</si>
  <si>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</si>
  <si>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</si>
  <si>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</si>
  <si>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</si>
  <si>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</si>
  <si>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</si>
  <si>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</si>
  <si>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</si>
  <si>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</si>
  <si>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</si>
  <si>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</si>
  <si>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</si>
  <si>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</si>
  <si>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</si>
  <si>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</si>
  <si>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</si>
  <si>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</si>
  <si>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</si>
  <si>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</si>
  <si>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</si>
  <si>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</si>
  <si>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</si>
  <si>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</si>
  <si>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</si>
  <si>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</si>
  <si>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</si>
  <si>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</si>
  <si>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</si>
  <si>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</si>
  <si>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</si>
  <si>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</si>
  <si>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</si>
  <si>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</si>
  <si>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</si>
  <si>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</si>
  <si>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</si>
  <si>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</si>
  <si>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</si>
  <si>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</si>
  <si>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</si>
  <si>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</si>
  <si>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</si>
  <si>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</si>
  <si>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</si>
  <si>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</si>
  <si>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</si>
  <si>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</si>
  <si>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</si>
  <si>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</si>
  <si>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</si>
  <si>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</si>
  <si>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</si>
  <si>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</si>
  <si>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</si>
  <si>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</si>
  <si>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</si>
  <si>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</si>
  <si>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</si>
  <si>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</si>
  <si>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</si>
  <si>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</si>
  <si>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</si>
  <si>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</si>
  <si>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</si>
  <si>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</si>
  <si>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</si>
  <si>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</si>
  <si>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</si>
  <si>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</si>
  <si>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</si>
  <si>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</si>
  <si>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</si>
  <si>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</si>
  <si>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</si>
  <si>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</si>
  <si>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</si>
  <si>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</si>
  <si>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</si>
  <si>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</si>
  <si>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</si>
  <si>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</si>
  <si>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</si>
  <si>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</si>
  <si>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</si>
  <si>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</si>
  <si>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</si>
  <si>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</si>
  <si>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</si>
  <si>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</si>
  <si>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</si>
  <si>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</si>
  <si>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</si>
  <si>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</si>
  <si>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</si>
  <si>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</si>
  <si>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</si>
  <si>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</si>
  <si>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</si>
  <si>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</si>
  <si>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</si>
  <si>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</si>
  <si>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</si>
  <si>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</si>
  <si>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</si>
  <si>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</si>
  <si>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</si>
  <si>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</si>
  <si>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</si>
  <si>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</si>
  <si>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</si>
  <si>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</si>
  <si>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</si>
  <si>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</si>
  <si>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</si>
  <si>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</si>
  <si>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</si>
  <si>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</si>
  <si>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</si>
  <si>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</si>
  <si>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</si>
  <si>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</si>
  <si>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</si>
  <si>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</si>
  <si>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</si>
  <si>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</si>
  <si>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</si>
  <si>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</si>
  <si>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</si>
  <si>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</si>
  <si>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</si>
  <si>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</si>
  <si>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</si>
  <si>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</si>
  <si>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</si>
  <si>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</si>
  <si>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</si>
  <si>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</si>
  <si>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</si>
  <si>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</si>
  <si>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</si>
  <si>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</si>
  <si>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</si>
  <si>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</si>
  <si>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</si>
  <si>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</si>
  <si>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</si>
  <si>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</si>
  <si>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</si>
  <si>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</si>
  <si>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</si>
  <si>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</si>
  <si>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</si>
  <si>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</si>
  <si>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</si>
  <si>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</si>
  <si>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</si>
  <si>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</si>
  <si>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</si>
  <si>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</si>
  <si>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</si>
  <si>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</si>
  <si>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</si>
  <si>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</si>
  <si>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</si>
  <si>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</si>
  <si>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</si>
  <si>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</si>
  <si>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</si>
  <si>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</si>
  <si>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</si>
  <si>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</si>
  <si>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</si>
  <si>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</si>
  <si>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</si>
  <si>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</si>
  <si>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</si>
  <si>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</si>
  <si>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</si>
  <si>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</si>
  <si>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</si>
  <si>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</si>
  <si>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</si>
  <si>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</si>
  <si>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</si>
  <si>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</si>
  <si>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</si>
  <si>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</si>
  <si>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</si>
  <si>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</si>
  <si>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</si>
  <si>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</si>
  <si>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</si>
  <si>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</si>
  <si>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</si>
  <si>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</si>
  <si>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</si>
  <si>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</si>
  <si>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</si>
  <si>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</si>
  <si>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</si>
  <si>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</si>
  <si>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</si>
  <si>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</si>
  <si>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</si>
  <si>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</si>
  <si>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</si>
  <si>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</si>
  <si>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</si>
  <si>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</si>
  <si>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</si>
  <si>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</si>
  <si>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</si>
  <si>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</si>
  <si>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</si>
  <si>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</si>
  <si>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</si>
  <si>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</si>
  <si>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</si>
  <si>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</si>
  <si>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</si>
  <si>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</si>
  <si>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</si>
  <si>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</si>
  <si>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</si>
  <si>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</si>
  <si>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</si>
  <si>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</si>
  <si>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</si>
  <si>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</si>
  <si>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</si>
  <si>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</si>
  <si>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</si>
  <si>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</si>
  <si>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</si>
  <si>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</si>
  <si>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</si>
  <si>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</si>
  <si>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</si>
  <si>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</si>
  <si>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</si>
  <si>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</si>
  <si>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</si>
  <si>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</si>
  <si>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</si>
  <si>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</si>
  <si>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</si>
  <si>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</si>
  <si>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</si>
  <si>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</si>
  <si>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</si>
  <si>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</si>
  <si>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</si>
  <si>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</si>
  <si>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</si>
  <si>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</si>
  <si>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</si>
  <si>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</si>
  <si>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</si>
  <si>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</si>
  <si>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</si>
  <si>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</si>
  <si>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</si>
  <si>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</si>
  <si>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</si>
  <si>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</si>
  <si>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</si>
  <si>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</si>
  <si>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</si>
  <si>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</si>
  <si>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</si>
  <si>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</si>
  <si>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</si>
  <si>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</si>
  <si>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</si>
  <si>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</si>
  <si>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</si>
  <si>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</si>
  <si>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</si>
  <si>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</si>
  <si>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</si>
  <si>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</si>
  <si>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</si>
  <si>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</si>
  <si>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</si>
  <si>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</si>
  <si>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</si>
  <si>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</si>
  <si>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</si>
  <si>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</si>
  <si>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</si>
  <si>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</si>
  <si>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</si>
  <si>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</si>
  <si>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</si>
  <si>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</si>
  <si>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</si>
  <si>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</si>
  <si>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</si>
  <si>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</si>
  <si>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</si>
  <si>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</si>
  <si>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</si>
  <si>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</si>
  <si>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</si>
  <si>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</si>
  <si>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</si>
  <si>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</si>
  <si>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</si>
  <si>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</si>
  <si>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</si>
  <si>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</si>
  <si>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</si>
  <si>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</si>
  <si>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</si>
  <si>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</si>
  <si>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</si>
  <si>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</si>
  <si>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</si>
  <si>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</si>
  <si>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</si>
  <si>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</si>
  <si>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</si>
  <si>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</si>
  <si>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</si>
  <si>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</si>
  <si>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</si>
  <si>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</si>
  <si>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</si>
  <si>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</si>
  <si>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</si>
  <si>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</si>
  <si>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</si>
  <si>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</si>
  <si>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</si>
  <si>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</si>
  <si>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</si>
  <si>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</si>
  <si>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</si>
  <si>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</si>
  <si>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</si>
  <si>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</si>
  <si>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</si>
  <si>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</si>
  <si>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</si>
  <si>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</si>
  <si>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</si>
  <si>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</si>
  <si>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</si>
  <si>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</si>
  <si>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</si>
  <si>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</si>
  <si>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</si>
  <si>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</si>
  <si>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</si>
  <si>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</si>
  <si>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</si>
  <si>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</si>
  <si>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</si>
  <si>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</si>
  <si>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</si>
  <si>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</si>
  <si>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</si>
  <si>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</si>
  <si>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</si>
  <si>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</si>
  <si>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</si>
  <si>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</si>
  <si>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</si>
  <si>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</si>
  <si>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</si>
  <si>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</si>
  <si>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</si>
  <si>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</si>
  <si>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</si>
  <si>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</si>
  <si>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</si>
  <si>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</si>
  <si>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</si>
  <si>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</si>
  <si>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</si>
  <si>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</si>
  <si>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</si>
  <si>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</si>
  <si>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</si>
  <si>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</si>
  <si>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</si>
  <si>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</si>
  <si>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</si>
  <si>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</si>
  <si>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</si>
  <si>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</si>
  <si>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</si>
  <si>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</si>
  <si>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</si>
  <si>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</si>
  <si>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</si>
  <si>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</si>
  <si>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</si>
  <si>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</si>
  <si>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</si>
  <si>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</si>
  <si>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</si>
  <si>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</si>
  <si>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</si>
  <si>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</si>
  <si>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</si>
  <si>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</si>
  <si>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</si>
  <si>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</si>
  <si>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</si>
  <si>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</si>
  <si>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</si>
  <si>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</si>
  <si>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</si>
  <si>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</si>
  <si>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</si>
  <si>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</si>
  <si>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</si>
  <si>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</si>
  <si>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</si>
  <si>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</si>
  <si>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</si>
  <si>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</si>
  <si>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</si>
  <si>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</si>
  <si>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</si>
  <si>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</si>
  <si>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</si>
  <si>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</si>
  <si>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</si>
  <si>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</si>
  <si>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</si>
  <si>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</si>
  <si>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</si>
  <si>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</si>
  <si>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</si>
  <si>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</si>
  <si>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</si>
  <si>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</si>
  <si>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</si>
  <si>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</si>
  <si>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</si>
  <si>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</si>
  <si>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</si>
  <si>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</si>
  <si>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</si>
  <si>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</si>
  <si>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</si>
  <si>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</si>
  <si>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</si>
  <si>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</si>
  <si>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</si>
  <si>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</si>
  <si>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</si>
  <si>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</si>
  <si>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</si>
  <si>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</si>
  <si>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</si>
  <si>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</si>
  <si>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</si>
  <si>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</si>
  <si>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</si>
  <si>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</si>
  <si>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</si>
  <si>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</si>
  <si>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</si>
  <si>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</si>
  <si>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</si>
  <si>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</si>
  <si>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</si>
  <si>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</si>
  <si>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</si>
  <si>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</si>
  <si>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</si>
  <si>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</si>
  <si>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</si>
  <si>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</si>
  <si>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</si>
  <si>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</si>
  <si>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</si>
  <si>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</si>
  <si>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</si>
  <si>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</si>
  <si>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</si>
  <si>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</si>
  <si>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</si>
  <si>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</si>
  <si>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</si>
  <si>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</si>
  <si>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</si>
  <si>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</si>
  <si>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</si>
  <si>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</si>
  <si>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</si>
  <si>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</si>
  <si>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</si>
  <si>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</si>
  <si>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</si>
  <si>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</si>
  <si>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</si>
  <si>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</si>
  <si>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</si>
  <si>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</si>
  <si>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</si>
  <si>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</si>
  <si>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</si>
  <si>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</si>
  <si>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</si>
  <si>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</si>
  <si>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</si>
  <si>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</si>
  <si>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</si>
  <si>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</si>
  <si>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</si>
  <si>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</si>
  <si>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</si>
  <si>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</si>
  <si>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</si>
  <si>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</si>
  <si>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</si>
  <si>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</si>
  <si>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</si>
  <si>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</si>
  <si>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</si>
  <si>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</si>
  <si>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</si>
  <si>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</si>
  <si>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</si>
  <si>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</si>
  <si>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</si>
  <si>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</si>
  <si>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</si>
  <si>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</si>
  <si>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</si>
  <si>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</si>
  <si>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</si>
  <si>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</si>
  <si>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</si>
  <si>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</si>
  <si>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</si>
  <si>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</si>
  <si>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</si>
  <si>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</si>
  <si>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</si>
  <si>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</si>
  <si>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</si>
  <si>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</si>
  <si>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</si>
  <si>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</si>
  <si>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</si>
  <si>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</si>
  <si>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</si>
  <si>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</si>
  <si>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</si>
  <si>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</si>
  <si>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</si>
  <si>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</si>
  <si>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</si>
  <si>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</si>
  <si>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</si>
  <si>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</si>
  <si>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</si>
  <si>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</si>
  <si>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</si>
  <si>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</si>
  <si>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</si>
  <si>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</si>
  <si>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</si>
  <si>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</si>
  <si>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</si>
  <si>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</si>
  <si>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</si>
  <si>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</si>
  <si>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</si>
  <si>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</si>
  <si>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</si>
  <si>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</si>
  <si>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</si>
  <si>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</si>
  <si>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</si>
  <si>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</si>
  <si>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</si>
  <si>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</si>
  <si>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</si>
  <si>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</si>
  <si>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</si>
  <si>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</si>
  <si>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</si>
  <si>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</si>
  <si>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</si>
  <si>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</si>
  <si>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</si>
  <si>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</si>
  <si>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</si>
  <si>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</si>
  <si>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</si>
  <si>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</si>
  <si>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</si>
  <si>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</si>
  <si>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</si>
  <si>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</si>
  <si>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</si>
  <si>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</si>
  <si>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</si>
  <si>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</si>
  <si>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</si>
  <si>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</si>
  <si>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</si>
  <si>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</si>
  <si>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</si>
  <si>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</si>
  <si>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</si>
  <si>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</si>
  <si>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</si>
  <si>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</si>
  <si>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</si>
  <si>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</si>
  <si>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</si>
  <si>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</si>
  <si>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</si>
  <si>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</si>
  <si>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</si>
  <si>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</si>
  <si>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</si>
  <si>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</si>
  <si>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</si>
  <si>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</si>
  <si>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</si>
  <si>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</si>
  <si>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</si>
  <si>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</si>
  <si>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</si>
  <si>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</si>
  <si>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</si>
  <si>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</si>
  <si>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</si>
  <si>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</si>
  <si>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</si>
  <si>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</si>
  <si>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</si>
  <si>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</si>
  <si>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</si>
  <si>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</si>
  <si>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</si>
  <si>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</si>
  <si>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</si>
  <si>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</si>
  <si>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</si>
  <si>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</si>
  <si>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</si>
  <si>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</si>
  <si>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</si>
  <si>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</si>
  <si>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</si>
  <si>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</si>
  <si>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</si>
  <si>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</si>
  <si>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</si>
  <si>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</si>
  <si>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</si>
  <si>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</si>
  <si>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</si>
  <si>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</si>
  <si>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</si>
  <si>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</si>
  <si>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</si>
  <si>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</si>
  <si>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</si>
  <si>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</si>
  <si>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</si>
  <si>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</si>
  <si>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</si>
  <si>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</si>
  <si>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</si>
  <si>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</si>
  <si>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</si>
  <si>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</si>
  <si>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</si>
  <si>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</si>
  <si>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</si>
  <si>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</si>
  <si>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</si>
  <si>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</si>
  <si>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</si>
  <si>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</si>
  <si>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</si>
  <si>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</si>
  <si>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</si>
  <si>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</si>
  <si>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</si>
  <si>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</si>
  <si>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</si>
  <si>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</si>
  <si>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</si>
  <si>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</si>
  <si>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</si>
  <si>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</si>
  <si>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</si>
  <si>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</si>
  <si>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</si>
  <si>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</si>
  <si>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</si>
  <si>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</si>
  <si>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</si>
  <si>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</si>
  <si>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</si>
  <si>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</si>
  <si>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</si>
  <si>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</si>
  <si>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</si>
  <si>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</si>
  <si>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</si>
  <si>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</si>
  <si>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</si>
  <si>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</si>
  <si>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</si>
  <si>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</si>
  <si>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</si>
  <si>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</si>
  <si>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</si>
  <si>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</si>
  <si>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</si>
  <si>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</si>
  <si>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</si>
  <si>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</si>
  <si>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</si>
  <si>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</si>
  <si>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</si>
  <si>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</si>
  <si>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</si>
  <si>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</si>
  <si>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</si>
  <si>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</si>
  <si>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</si>
  <si>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</si>
  <si>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</si>
  <si>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</si>
  <si>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</si>
  <si>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</si>
  <si>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</si>
  <si>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</si>
  <si>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</si>
  <si>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</si>
  <si>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</si>
  <si>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</si>
  <si>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</si>
  <si>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</si>
  <si>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</si>
  <si>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</si>
  <si>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</si>
  <si>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</si>
  <si>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</si>
  <si>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</si>
  <si>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</si>
  <si>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</si>
  <si>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</si>
  <si>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</si>
  <si>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</si>
  <si>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</si>
  <si>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</si>
  <si>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</si>
  <si>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</si>
  <si>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</si>
  <si>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</si>
  <si>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</si>
  <si>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</si>
  <si>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</si>
  <si>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</si>
  <si>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</si>
  <si>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</si>
  <si>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</si>
  <si>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</si>
  <si>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</si>
  <si>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</si>
  <si>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</si>
  <si>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</si>
  <si>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</si>
  <si>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</si>
  <si>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</si>
  <si>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</si>
  <si>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</si>
  <si>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</si>
  <si>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</si>
  <si>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</si>
  <si>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</si>
  <si>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</si>
  <si>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</si>
  <si>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</si>
  <si>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</si>
  <si>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</si>
  <si>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</si>
  <si>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</si>
  <si>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</si>
  <si>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</si>
  <si>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</si>
  <si>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</si>
  <si>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</si>
  <si>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</si>
  <si>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</si>
  <si>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</si>
  <si>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</si>
  <si>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</si>
  <si>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</si>
  <si>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</si>
  <si>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</si>
  <si>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</si>
  <si>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</si>
  <si>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</si>
  <si>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</si>
  <si>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</si>
  <si>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</si>
  <si>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</si>
  <si>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</si>
  <si>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</si>
  <si>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</si>
  <si>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</si>
  <si>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</si>
  <si>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</si>
  <si>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</si>
  <si>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</si>
  <si>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</si>
  <si>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</si>
  <si>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</si>
  <si>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</si>
  <si>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</si>
  <si>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</si>
  <si>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</si>
  <si>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</si>
  <si>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</si>
  <si>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</si>
  <si>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</si>
  <si>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</si>
  <si>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</si>
  <si>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</si>
  <si>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</si>
  <si>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</si>
  <si>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</si>
  <si>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</si>
  <si>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</si>
  <si>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</si>
  <si>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</si>
  <si>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</si>
  <si>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</si>
  <si>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</si>
  <si>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</si>
  <si>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</si>
  <si>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</si>
  <si>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</si>
  <si>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</si>
  <si>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</si>
  <si>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</si>
  <si>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</si>
  <si>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</si>
  <si>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</si>
  <si>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</si>
  <si>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</si>
  <si>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</si>
  <si>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</si>
  <si>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</si>
  <si>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</si>
  <si>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</si>
  <si>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</si>
  <si>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</si>
  <si>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</si>
  <si>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</si>
  <si>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</si>
  <si>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</si>
  <si>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</si>
  <si>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</si>
  <si>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</si>
  <si>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</si>
  <si>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</si>
  <si>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</si>
  <si>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</si>
  <si>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</si>
  <si>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</si>
  <si>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</si>
  <si>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</si>
  <si>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</si>
  <si>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</si>
  <si>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</si>
  <si>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</si>
  <si>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</si>
  <si>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</si>
  <si>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</si>
  <si>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</si>
  <si>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</si>
  <si>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</si>
  <si>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</si>
  <si>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</si>
  <si>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</si>
  <si>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</si>
  <si>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</si>
  <si>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</si>
  <si>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</si>
  <si>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</si>
  <si>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</si>
  <si>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</si>
  <si>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</si>
  <si>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</si>
  <si>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</si>
  <si>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</si>
  <si>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</si>
  <si>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</si>
  <si>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</si>
  <si>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</si>
  <si>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</si>
  <si>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</si>
  <si>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</si>
  <si>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</si>
  <si>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</si>
  <si>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</si>
  <si>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</si>
  <si>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</si>
  <si>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</si>
  <si>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</si>
  <si>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</si>
  <si>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</si>
  <si>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</si>
  <si>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</si>
  <si>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</si>
  <si>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</si>
  <si>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</si>
  <si>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</si>
  <si>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</si>
  <si>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</si>
  <si>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</si>
  <si>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</si>
  <si>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</si>
  <si>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</si>
  <si>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</si>
  <si>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</si>
  <si>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</si>
  <si>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</si>
  <si>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</si>
  <si>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</si>
  <si>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</si>
  <si>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</si>
  <si>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</si>
  <si>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</si>
  <si>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</si>
  <si>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</si>
  <si>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</si>
  <si>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</si>
  <si>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</si>
  <si>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</si>
  <si>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</si>
  <si>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</si>
  <si>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</si>
  <si>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</si>
  <si>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</si>
  <si>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</si>
  <si>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</si>
  <si>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</si>
  <si>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</si>
  <si>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</si>
  <si>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</si>
  <si>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</si>
  <si>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</si>
  <si>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</si>
  <si>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</si>
  <si>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</si>
  <si>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</si>
  <si>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</si>
  <si>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</si>
  <si>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</si>
  <si>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</si>
  <si>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</si>
  <si>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</si>
  <si>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</si>
  <si>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</si>
  <si>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</si>
  <si>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</si>
  <si>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</si>
  <si>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</si>
  <si>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</si>
  <si>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</si>
  <si>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</si>
  <si>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</si>
  <si>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</si>
  <si>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</si>
  <si>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</si>
  <si>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</si>
  <si>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</si>
  <si>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</si>
  <si>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</si>
  <si>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</si>
  <si>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</si>
  <si>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</si>
  <si>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</si>
  <si>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</si>
  <si>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</si>
  <si>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</si>
  <si>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</si>
  <si>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</si>
  <si>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</si>
  <si>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</si>
  <si>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</si>
  <si>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</si>
  <si>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</si>
  <si>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</si>
  <si>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</si>
  <si>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</si>
  <si>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</si>
  <si>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</si>
  <si>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</si>
  <si>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</si>
  <si>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</si>
  <si>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</si>
  <si>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</si>
  <si>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</si>
  <si>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</si>
  <si>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</si>
  <si>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</si>
  <si>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</si>
  <si>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</si>
  <si>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</si>
  <si>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</si>
  <si>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</si>
  <si>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</si>
  <si>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</si>
  <si>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</si>
  <si>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</si>
  <si>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</si>
  <si>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</si>
  <si>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</si>
  <si>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</si>
  <si>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</si>
  <si>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</si>
  <si>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</si>
  <si>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</si>
  <si>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</si>
  <si>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</si>
  <si>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</si>
  <si>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</si>
  <si>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</si>
  <si>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</si>
  <si>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</si>
  <si>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</si>
  <si>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</si>
  <si>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</si>
  <si>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</si>
  <si>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</si>
  <si>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</si>
  <si>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</si>
  <si>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</si>
  <si>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</si>
  <si>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</si>
  <si>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</si>
  <si>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</si>
  <si>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</si>
  <si>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</si>
  <si>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</si>
  <si>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</si>
  <si>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</si>
  <si>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</si>
  <si>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</si>
  <si>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</si>
  <si>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</si>
  <si>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</si>
  <si>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</si>
  <si>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</si>
  <si>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</si>
  <si>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</si>
  <si>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</si>
  <si>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</si>
  <si>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</si>
  <si>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</si>
  <si>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</si>
  <si>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</si>
  <si>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</si>
  <si>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</si>
  <si>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</si>
  <si>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</si>
  <si>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</si>
  <si>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</si>
  <si>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</si>
  <si>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</si>
  <si>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</si>
  <si>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</si>
  <si>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</si>
  <si>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</si>
  <si>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</si>
  <si>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</si>
  <si>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</si>
  <si>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</si>
  <si>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</si>
  <si>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</si>
  <si>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</si>
  <si>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</si>
  <si>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</si>
  <si>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</si>
  <si>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</si>
  <si>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</si>
  <si>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</si>
  <si>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</si>
  <si>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</si>
  <si>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</si>
  <si>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</si>
  <si>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</si>
  <si>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</si>
  <si>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</si>
  <si>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</si>
  <si>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</si>
  <si>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</si>
  <si>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</si>
  <si>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</si>
  <si>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</si>
  <si>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</si>
  <si>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</si>
  <si>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</si>
  <si>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</si>
  <si>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</si>
  <si>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</si>
  <si>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</si>
  <si>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</si>
  <si>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</si>
  <si>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</si>
  <si>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</si>
  <si>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</si>
  <si>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</si>
  <si>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</si>
  <si>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</si>
  <si>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</si>
  <si>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</si>
  <si>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</si>
  <si>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</si>
  <si>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</si>
  <si>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</si>
  <si>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</si>
  <si>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</si>
  <si>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</si>
  <si>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</si>
  <si>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</si>
  <si>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</si>
  <si>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</si>
  <si>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</si>
  <si>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</si>
  <si>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</si>
  <si>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</si>
  <si>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</si>
  <si>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</si>
  <si>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</si>
  <si>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</si>
  <si>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</si>
  <si>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</si>
  <si>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</si>
  <si>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</si>
  <si>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</si>
  <si>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</si>
  <si>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</si>
  <si>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</si>
  <si>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</si>
  <si>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</si>
  <si>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</si>
  <si>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</si>
  <si>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</si>
  <si>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</si>
  <si>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</si>
  <si>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</si>
  <si>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</si>
  <si>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</si>
  <si>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</si>
  <si>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</si>
  <si>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</si>
  <si>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</si>
  <si>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</si>
  <si>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</si>
  <si>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</si>
  <si>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</si>
  <si>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</si>
  <si>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</si>
  <si>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</si>
  <si>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</si>
  <si>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</si>
  <si>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</si>
  <si>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</si>
  <si>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</si>
  <si>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</si>
  <si>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</si>
  <si>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</si>
  <si>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</si>
  <si>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</si>
  <si>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</si>
  <si>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</si>
  <si>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</si>
  <si>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</si>
  <si>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</si>
  <si>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</si>
  <si>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</si>
  <si>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</si>
  <si>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</si>
  <si>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</si>
  <si>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</si>
  <si>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</si>
  <si>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</si>
  <si>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</si>
  <si>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</si>
  <si>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</si>
  <si>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</si>
  <si>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</si>
  <si>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</si>
  <si>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</si>
  <si>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</si>
  <si>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</si>
  <si>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</si>
  <si>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</si>
  <si>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</si>
  <si>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</si>
  <si>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</si>
  <si>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</si>
  <si>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</si>
  <si>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</si>
  <si>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</si>
  <si>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</si>
  <si>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</si>
  <si>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</si>
  <si>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</si>
  <si>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</si>
  <si>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</si>
  <si>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</si>
  <si>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</si>
  <si>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</si>
  <si>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</si>
  <si>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</si>
  <si>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</si>
  <si>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</si>
  <si>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</si>
  <si>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</si>
  <si>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</si>
  <si>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</si>
  <si>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</si>
  <si>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</si>
  <si>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</si>
  <si>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</si>
  <si>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</si>
  <si>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</si>
  <si>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</si>
  <si>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</si>
  <si>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</si>
  <si>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</si>
  <si>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</si>
  <si>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</si>
  <si>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</si>
  <si>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</si>
  <si>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</si>
  <si>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</si>
  <si>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</si>
  <si>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</si>
  <si>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</si>
  <si>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</si>
  <si>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</si>
  <si>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</si>
  <si>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</si>
  <si>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</si>
  <si>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</si>
  <si>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</si>
  <si>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</si>
  <si>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</si>
  <si>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</si>
  <si>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</si>
  <si>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</si>
  <si>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</si>
  <si>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</si>
  <si>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</si>
  <si>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</si>
  <si>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</si>
  <si>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</si>
  <si>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</si>
  <si>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</si>
  <si>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</si>
  <si>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</si>
  <si>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</si>
  <si>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</si>
  <si>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</si>
  <si>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</si>
  <si>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</si>
  <si>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</si>
  <si>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</si>
  <si>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</si>
  <si>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</si>
  <si>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</si>
  <si>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</si>
  <si>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</si>
  <si>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</si>
  <si>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</si>
  <si>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</si>
  <si>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</si>
  <si>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</si>
  <si>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</si>
  <si>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</si>
  <si>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</si>
  <si>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</si>
  <si>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</si>
  <si>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</si>
  <si>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</si>
  <si>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</si>
  <si>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</si>
  <si>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</si>
  <si>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</si>
  <si>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</si>
  <si>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</si>
  <si>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</si>
  <si>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</si>
  <si>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</si>
  <si>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</si>
  <si>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</si>
  <si>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</si>
  <si>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</si>
  <si>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</si>
  <si>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</si>
  <si>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</si>
  <si>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</si>
  <si>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</si>
  <si>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</si>
  <si>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</si>
  <si>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</si>
  <si>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</si>
  <si>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</si>
  <si>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</si>
  <si>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</si>
  <si>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</si>
  <si>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</si>
  <si>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</si>
  <si>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</si>
  <si>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</si>
  <si>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</si>
  <si>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</si>
  <si>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</si>
  <si>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</si>
  <si>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</si>
  <si>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</si>
  <si>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</si>
  <si>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</si>
  <si>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</si>
  <si>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</si>
  <si>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</si>
  <si>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</si>
  <si>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</si>
  <si>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</si>
  <si>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</si>
  <si>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</si>
  <si>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</si>
  <si>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</si>
  <si>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</si>
  <si>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</si>
  <si>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</si>
  <si>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</si>
  <si>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</si>
  <si>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</si>
  <si>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</si>
  <si>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</si>
  <si>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</si>
  <si>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</si>
  <si>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</si>
  <si>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</si>
  <si>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</si>
  <si>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</si>
  <si>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</si>
  <si>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</si>
  <si>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</si>
  <si>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</si>
  <si>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</si>
  <si>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</si>
  <si>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</si>
  <si>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</si>
  <si>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</si>
  <si>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</si>
  <si>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</si>
  <si>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</si>
  <si>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</si>
  <si>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</si>
  <si>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</si>
  <si>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</si>
  <si>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</si>
  <si>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</si>
  <si>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</si>
  <si>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</si>
  <si>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</si>
  <si>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</si>
  <si>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</si>
  <si>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</si>
  <si>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</si>
  <si>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</si>
  <si>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</si>
  <si>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</si>
  <si>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</si>
  <si>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</si>
  <si>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</si>
  <si>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</si>
  <si>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</si>
  <si>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</si>
  <si>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</si>
  <si>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</si>
  <si>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</si>
  <si>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</si>
  <si>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</si>
  <si>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</si>
  <si>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</si>
  <si>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</si>
  <si>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</si>
  <si>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</si>
  <si>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</si>
  <si>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</si>
  <si>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</si>
  <si>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</si>
  <si>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</si>
  <si>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</si>
  <si>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</si>
  <si>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</si>
  <si>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</si>
  <si>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</si>
  <si>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</si>
  <si>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</si>
  <si>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</si>
  <si>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</si>
  <si>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</si>
  <si>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</si>
  <si>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</si>
  <si>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</si>
  <si>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</si>
  <si>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</si>
  <si>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</si>
  <si>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</si>
  <si>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</si>
  <si>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</si>
  <si>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</si>
  <si>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</si>
  <si>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</si>
  <si>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</si>
  <si>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</si>
  <si>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</si>
  <si>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</si>
  <si>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</si>
  <si>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</si>
  <si>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</si>
  <si>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</si>
  <si>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</si>
  <si>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</si>
  <si>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</si>
  <si>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</si>
  <si>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</si>
  <si>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</si>
  <si>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</si>
  <si>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</si>
  <si>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</si>
  <si>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</si>
  <si>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</si>
  <si>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</si>
  <si>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</si>
  <si>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</si>
  <si>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</si>
  <si>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</si>
  <si>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</si>
  <si>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</si>
  <si>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</si>
  <si>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</si>
  <si>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</si>
  <si>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</si>
  <si>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</si>
  <si>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</si>
  <si>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</si>
  <si>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</si>
  <si>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</si>
  <si>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</si>
  <si>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</si>
  <si>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</si>
  <si>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</si>
  <si>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</si>
  <si>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</si>
  <si>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</si>
  <si>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</si>
  <si>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</si>
  <si>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</si>
  <si>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</si>
  <si>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</si>
  <si>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</si>
  <si>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</si>
  <si>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</si>
  <si>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</si>
  <si>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</si>
  <si>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</si>
  <si>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</si>
  <si>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</si>
  <si>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</si>
  <si>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</si>
  <si>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</si>
  <si>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</si>
  <si>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</si>
  <si>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</si>
  <si>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</si>
  <si>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</si>
  <si>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</si>
  <si>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</si>
  <si>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</si>
  <si>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</si>
  <si>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</si>
  <si>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</si>
  <si>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</si>
  <si>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</si>
  <si>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</si>
  <si>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</si>
  <si>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</si>
  <si>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</si>
  <si>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</si>
  <si>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</si>
  <si>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</si>
  <si>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</si>
  <si>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</si>
  <si>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</si>
  <si>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</si>
  <si>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</si>
  <si>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</si>
  <si>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</si>
  <si>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</si>
  <si>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</si>
  <si>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</si>
  <si>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</si>
  <si>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</si>
  <si>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</si>
  <si>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</si>
  <si>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</si>
  <si>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</si>
  <si>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</si>
  <si>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</si>
  <si>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</si>
  <si>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</si>
  <si>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</si>
  <si>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</si>
  <si>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</si>
  <si>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</si>
  <si>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</si>
  <si>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</si>
  <si>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</si>
  <si>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</si>
  <si>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</si>
  <si>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</si>
  <si>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</si>
  <si>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</si>
  <si>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</si>
  <si>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</si>
  <si>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</si>
  <si>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</si>
  <si>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</si>
  <si>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</si>
  <si>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</si>
  <si>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</si>
  <si>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</si>
  <si>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</si>
  <si>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</si>
  <si>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</si>
  <si>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</si>
  <si>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</si>
  <si>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</si>
  <si>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</si>
  <si>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</si>
  <si>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</si>
  <si>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</si>
  <si>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</si>
  <si>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</si>
  <si>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</si>
  <si>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</si>
  <si>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</si>
  <si>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</si>
  <si>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</si>
  <si>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</si>
  <si>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</si>
  <si>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</si>
  <si>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</si>
  <si>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</si>
  <si>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</si>
  <si>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</si>
  <si>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</si>
  <si>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</si>
  <si>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</si>
  <si>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</si>
  <si>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</si>
  <si>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</si>
  <si>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</si>
  <si>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</si>
  <si>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</si>
  <si>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</si>
  <si>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</si>
  <si>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</si>
  <si>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</si>
  <si>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</si>
  <si>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</si>
  <si>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</si>
  <si>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</si>
  <si>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</si>
  <si>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</si>
  <si>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</si>
  <si>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</si>
  <si>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</si>
  <si>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</si>
  <si>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</si>
  <si>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</si>
  <si>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</si>
  <si>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</si>
  <si>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</si>
  <si>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</si>
  <si>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</si>
  <si>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</si>
  <si>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</si>
  <si>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</si>
  <si>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</si>
  <si>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</si>
  <si>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</si>
  <si>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</si>
  <si>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</si>
  <si>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</si>
  <si>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</si>
  <si>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</si>
  <si>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</si>
  <si>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</si>
  <si>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</si>
  <si>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</si>
  <si>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</si>
  <si>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</si>
  <si>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</si>
  <si>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</si>
  <si>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</si>
  <si>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</si>
  <si>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</si>
  <si>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</si>
  <si>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</si>
  <si>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</si>
  <si>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</si>
  <si>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</si>
  <si>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</si>
  <si>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</si>
  <si>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</si>
  <si>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</si>
  <si>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</si>
  <si>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</si>
  <si>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</si>
  <si>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</si>
  <si>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</si>
  <si>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</si>
  <si>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</si>
  <si>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</si>
  <si>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</si>
  <si>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</si>
  <si>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</si>
  <si>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</si>
  <si>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</si>
  <si>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</si>
  <si>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</si>
  <si>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</si>
  <si>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</si>
  <si>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</si>
  <si>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</si>
  <si>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</si>
  <si>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</si>
  <si>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</si>
  <si>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</si>
  <si>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</si>
  <si>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</si>
  <si>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</si>
  <si>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</si>
  <si>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</si>
  <si>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</si>
  <si>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</si>
  <si>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</si>
  <si>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</si>
  <si>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</si>
  <si>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</si>
  <si>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</si>
  <si>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</si>
  <si>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</si>
  <si>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</si>
  <si>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</si>
  <si>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</si>
  <si>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</si>
  <si>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</si>
  <si>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</si>
  <si>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</si>
  <si>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</si>
  <si>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</si>
  <si>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</si>
  <si>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</si>
  <si>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</si>
  <si>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</si>
  <si>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</si>
  <si>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</si>
  <si>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</si>
  <si>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</si>
  <si>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</si>
  <si>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</si>
  <si>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</si>
  <si>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</si>
  <si>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</si>
  <si>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</si>
  <si>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</si>
  <si>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</si>
  <si>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</si>
  <si>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</si>
  <si>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</si>
  <si>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</si>
  <si>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</si>
  <si>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</si>
  <si>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</si>
  <si>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</si>
  <si>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</si>
  <si>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</si>
  <si>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</si>
  <si>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</si>
  <si>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</si>
  <si>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</si>
  <si>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</si>
  <si>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</si>
  <si>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</si>
  <si>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</si>
  <si>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</si>
  <si>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</si>
  <si>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</si>
  <si>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</si>
  <si>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</si>
  <si>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</si>
  <si>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</si>
  <si>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</si>
  <si>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</si>
  <si>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</si>
  <si>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</si>
  <si>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</si>
  <si>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</si>
  <si>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</si>
  <si>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</si>
  <si>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</si>
  <si>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</si>
  <si>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</si>
  <si>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</si>
  <si>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</si>
  <si>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</si>
  <si>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</si>
  <si>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</si>
  <si>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</si>
  <si>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</si>
  <si>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</si>
  <si>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</si>
  <si>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</si>
  <si>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</si>
  <si>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</si>
  <si>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</si>
  <si>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</si>
  <si>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</si>
  <si>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</si>
  <si>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</si>
  <si>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</si>
  <si>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</si>
  <si>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</si>
  <si>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</si>
  <si>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</si>
  <si>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</si>
  <si>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</si>
  <si>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</si>
  <si>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</si>
  <si>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</si>
  <si>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</si>
  <si>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</si>
  <si>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</si>
  <si>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</si>
  <si>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</si>
  <si>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</si>
  <si>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</si>
  <si>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</si>
  <si>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</si>
  <si>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</si>
  <si>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</si>
  <si>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</si>
  <si>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</si>
  <si>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</si>
  <si>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</si>
  <si>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</si>
  <si>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</si>
  <si>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</si>
  <si>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</si>
  <si>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</si>
  <si>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</si>
  <si>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</si>
  <si>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</si>
  <si>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</si>
  <si>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</si>
  <si>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</si>
  <si>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</si>
  <si>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</si>
  <si>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</si>
  <si>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</si>
  <si>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</si>
  <si>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</si>
  <si>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</si>
  <si>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</si>
  <si>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</si>
  <si>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</si>
  <si>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</si>
  <si>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</si>
  <si>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</si>
  <si>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</si>
  <si>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</si>
  <si>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</si>
  <si>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</si>
  <si>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</si>
  <si>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</si>
  <si>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</si>
  <si>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</si>
  <si>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</si>
  <si>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</si>
  <si>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</si>
  <si>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</si>
  <si>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</si>
  <si>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</si>
  <si>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</si>
  <si>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</si>
  <si>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</si>
  <si>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</si>
  <si>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</si>
  <si>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</si>
  <si>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</si>
  <si>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</si>
  <si>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</si>
  <si>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</si>
  <si>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</si>
  <si>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</si>
  <si>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</si>
  <si>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</si>
  <si>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</si>
  <si>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</si>
  <si>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</si>
  <si>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</si>
  <si>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</si>
  <si>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</si>
  <si>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</si>
  <si>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</si>
  <si>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</si>
  <si>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</si>
  <si>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</si>
  <si>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</si>
  <si>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</si>
  <si>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</si>
  <si>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</si>
  <si>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</si>
  <si>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</si>
  <si>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</si>
  <si>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</si>
  <si>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</si>
  <si>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</si>
  <si>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</si>
  <si>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</si>
  <si>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</si>
  <si>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</si>
  <si>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</si>
  <si>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</si>
  <si>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</si>
  <si>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</si>
  <si>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</si>
  <si>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</si>
  <si>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</si>
  <si>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</si>
  <si>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</si>
  <si>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</si>
  <si>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</si>
  <si>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</si>
  <si>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</si>
  <si>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</si>
  <si>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</si>
  <si>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</si>
  <si>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</si>
  <si>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</si>
  <si>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</si>
  <si>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</si>
  <si>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</si>
  <si>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</si>
  <si>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</si>
  <si>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</si>
  <si>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</si>
  <si>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</si>
  <si>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</si>
  <si>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</si>
  <si>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</si>
  <si>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</si>
  <si>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</si>
  <si>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</si>
  <si>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</si>
  <si>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</si>
  <si>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</si>
  <si>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</si>
  <si>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</si>
  <si>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</si>
  <si>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</si>
  <si>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</si>
  <si>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</si>
  <si>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</si>
  <si>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</si>
  <si>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</si>
  <si>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</si>
  <si>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</si>
  <si>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</si>
  <si>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</si>
  <si>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</si>
  <si>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</si>
  <si>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</si>
  <si>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</si>
  <si>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</si>
  <si>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</si>
  <si>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</si>
  <si>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</si>
  <si>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</si>
  <si>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</si>
  <si>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</si>
  <si>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</si>
  <si>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</si>
  <si>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</si>
  <si>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</si>
  <si>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</si>
  <si>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</si>
  <si>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</si>
  <si>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</si>
  <si>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</si>
  <si>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</si>
  <si>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</si>
  <si>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</si>
  <si>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</si>
  <si>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</si>
  <si>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</si>
  <si>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</si>
  <si>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</si>
  <si>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</si>
  <si>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</si>
  <si>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</si>
  <si>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</si>
  <si>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</si>
  <si>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</si>
  <si>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</si>
  <si>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</si>
  <si>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</si>
  <si>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</si>
  <si>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</si>
  <si>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</si>
  <si>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</si>
  <si>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</si>
  <si>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</si>
  <si>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</si>
  <si>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</si>
  <si>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</si>
  <si>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</si>
  <si>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</si>
  <si>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</si>
  <si>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</si>
  <si>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</si>
  <si>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</si>
  <si>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</si>
  <si>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</si>
  <si>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</si>
  <si>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</si>
  <si>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</si>
  <si>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</si>
  <si>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</si>
  <si>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</si>
  <si>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</si>
  <si>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</si>
  <si>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</si>
  <si>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</si>
  <si>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</si>
  <si>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</si>
  <si>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</si>
  <si>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</si>
  <si>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</si>
  <si>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</si>
  <si>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</si>
  <si>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</si>
  <si>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</si>
  <si>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</si>
  <si>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</si>
  <si>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</si>
  <si>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</si>
  <si>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</si>
  <si>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</si>
  <si>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</si>
  <si>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</si>
  <si>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</si>
  <si>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</si>
  <si>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</si>
  <si>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</si>
  <si>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</si>
  <si>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</si>
  <si>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</si>
  <si>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</si>
  <si>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</si>
  <si>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</si>
  <si>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</si>
  <si>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</si>
  <si>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</si>
  <si>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</si>
  <si>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</si>
  <si>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</si>
  <si>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</si>
  <si>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</si>
  <si>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</si>
  <si>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</si>
  <si>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</si>
  <si>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</si>
  <si>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</si>
  <si>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</si>
  <si>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</si>
  <si>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</si>
  <si>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</si>
  <si>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</si>
  <si>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</si>
  <si>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</si>
  <si>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</si>
  <si>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</si>
  <si>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</si>
  <si>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</si>
  <si>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</si>
  <si>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</si>
  <si>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</si>
  <si>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</si>
  <si>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</si>
  <si>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</si>
  <si>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</si>
  <si>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</si>
  <si>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</si>
  <si>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</si>
  <si>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</si>
  <si>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</si>
  <si>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</si>
  <si>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</si>
  <si>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</si>
  <si>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</si>
  <si>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</si>
  <si>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</si>
  <si>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</si>
  <si>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</si>
  <si>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</si>
  <si>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</si>
  <si>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</si>
  <si>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</si>
  <si>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</si>
  <si>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</si>
  <si>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</si>
  <si>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</si>
  <si>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</si>
  <si>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</si>
  <si>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</si>
  <si>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</si>
  <si>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</si>
  <si>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</si>
  <si>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</si>
  <si>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</si>
  <si>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</si>
  <si>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</si>
  <si>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</si>
  <si>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</si>
  <si>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</si>
  <si>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</si>
  <si>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</si>
  <si>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</si>
  <si>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</si>
  <si>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</si>
  <si>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</si>
  <si>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</si>
  <si>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</si>
  <si>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</si>
  <si>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</si>
  <si>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</si>
  <si>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</si>
  <si>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</si>
  <si>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</si>
  <si>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</si>
  <si>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</si>
  <si>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</si>
  <si>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</si>
  <si>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</si>
  <si>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</si>
  <si>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</si>
  <si>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</si>
  <si>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</si>
  <si>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</si>
  <si>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</si>
  <si>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</si>
  <si>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</si>
  <si>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</si>
  <si>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</si>
  <si>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</si>
  <si>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</si>
  <si>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</si>
  <si>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</si>
  <si>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</si>
  <si>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</si>
  <si>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</si>
  <si>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</si>
  <si>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</si>
  <si>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</si>
  <si>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</si>
  <si>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</si>
  <si>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</si>
  <si>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</si>
  <si>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</si>
  <si>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</si>
  <si>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</si>
  <si>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</si>
  <si>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</si>
  <si>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</si>
  <si>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</si>
  <si>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</si>
  <si>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</si>
  <si>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</si>
  <si>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</si>
  <si>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</si>
  <si>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</si>
  <si>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</si>
  <si>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</si>
  <si>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</si>
  <si>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</si>
  <si>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</si>
  <si>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</si>
  <si>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</si>
  <si>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</si>
  <si>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</si>
  <si>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</si>
  <si>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</si>
  <si>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</si>
  <si>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</si>
  <si>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</si>
  <si>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</si>
  <si>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</si>
  <si>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</si>
  <si>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</si>
  <si>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</si>
  <si>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</si>
  <si>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</si>
  <si>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</si>
  <si>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</si>
  <si>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</si>
  <si>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</si>
  <si>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</si>
  <si>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</si>
  <si>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</si>
  <si>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</si>
  <si>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</si>
  <si>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</si>
  <si>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</si>
  <si>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</si>
  <si>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</si>
  <si>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</si>
  <si>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</si>
  <si>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</si>
  <si>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</si>
  <si>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</si>
  <si>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</si>
  <si>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</si>
  <si>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</si>
  <si>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</si>
  <si>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</si>
  <si>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</si>
  <si>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</si>
  <si>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</si>
  <si>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</si>
  <si>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</si>
  <si>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</si>
  <si>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</si>
  <si>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</si>
  <si>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</si>
  <si>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</si>
  <si>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</si>
  <si>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</si>
  <si>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</si>
  <si>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</si>
  <si>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</si>
  <si>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</si>
  <si>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</si>
  <si>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</si>
  <si>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</si>
  <si>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</si>
  <si>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</si>
  <si>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</si>
  <si>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</si>
  <si>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</si>
  <si>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</si>
  <si>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</si>
  <si>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</si>
  <si>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</si>
  <si>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</si>
  <si>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</si>
  <si>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</si>
  <si>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</si>
  <si>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</si>
  <si>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</si>
  <si>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</si>
  <si>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</si>
  <si>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</si>
  <si>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</si>
  <si>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</si>
  <si>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</si>
  <si>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</si>
  <si>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</si>
  <si>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</si>
  <si>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</si>
  <si>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</si>
  <si>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</si>
  <si>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</si>
  <si>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</si>
  <si>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</si>
  <si>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</si>
  <si>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</si>
  <si>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</si>
  <si>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</si>
  <si>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</si>
  <si>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</si>
  <si>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</si>
  <si>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</si>
  <si>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</si>
  <si>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</si>
  <si>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</si>
  <si>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</si>
  <si>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</si>
  <si>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</si>
  <si>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</si>
  <si>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</si>
  <si>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</si>
  <si>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</si>
  <si>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</si>
  <si>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</si>
  <si>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</si>
  <si>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</si>
  <si>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</si>
  <si>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</si>
  <si>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</si>
  <si>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</si>
  <si>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</si>
  <si>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</si>
  <si>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</si>
  <si>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</si>
  <si>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</si>
  <si>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</si>
  <si>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</si>
  <si>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</si>
  <si>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</si>
  <si>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</si>
  <si>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</si>
  <si>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</si>
  <si>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</si>
  <si>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</si>
  <si>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</si>
  <si>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</si>
  <si>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</si>
  <si>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</si>
  <si>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</si>
  <si>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</si>
  <si>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</si>
  <si>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</si>
  <si>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</si>
  <si>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</si>
  <si>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</si>
  <si>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</si>
  <si>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</si>
  <si>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</si>
  <si>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</si>
  <si>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</si>
  <si>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</si>
  <si>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</si>
  <si>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</si>
  <si>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</si>
  <si>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</si>
  <si>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</si>
  <si>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</si>
  <si>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</si>
  <si>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</si>
  <si>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</si>
  <si>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</si>
  <si>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</si>
  <si>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</si>
  <si>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</si>
  <si>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</si>
  <si>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</si>
  <si>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</si>
  <si>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</si>
  <si>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</si>
  <si>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</si>
  <si>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</si>
  <si>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</si>
  <si>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</si>
  <si>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</si>
  <si>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</si>
  <si>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</si>
  <si>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</si>
  <si>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</si>
  <si>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</si>
  <si>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</si>
  <si>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</si>
  <si>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</si>
  <si>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</si>
  <si>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</si>
  <si>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</si>
  <si>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</si>
  <si>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</si>
  <si>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</si>
  <si>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</si>
  <si>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</si>
  <si>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</si>
  <si>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</si>
  <si>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</si>
  <si>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</si>
  <si>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</si>
  <si>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</si>
  <si>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</si>
  <si>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</si>
  <si>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</si>
  <si>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</si>
  <si>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</si>
  <si>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</si>
  <si>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</si>
  <si>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</si>
  <si>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</si>
  <si>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</si>
  <si>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</si>
  <si>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</si>
  <si>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</si>
  <si>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</si>
  <si>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</si>
  <si>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</si>
  <si>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</si>
  <si>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</si>
  <si>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</si>
  <si>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</si>
  <si>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</si>
  <si>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</si>
  <si>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</si>
  <si>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</si>
  <si>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</si>
  <si>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</si>
  <si>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</si>
  <si>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</si>
  <si>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</si>
  <si>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</si>
  <si>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</si>
  <si>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</si>
  <si>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</si>
  <si>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</si>
  <si>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</si>
  <si>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</si>
  <si>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</si>
  <si>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</si>
  <si>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</si>
  <si>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</si>
  <si>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</si>
  <si>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</si>
  <si>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</si>
  <si>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</si>
  <si>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</si>
  <si>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</si>
  <si>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</si>
  <si>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</si>
  <si>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</si>
  <si>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</si>
  <si>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</si>
  <si>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</si>
  <si>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</si>
  <si>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</si>
  <si>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</si>
  <si>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</si>
  <si>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</si>
  <si>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</si>
  <si>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</si>
  <si>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</si>
  <si>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</si>
  <si>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</si>
  <si>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</si>
  <si>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</si>
  <si>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</si>
  <si>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</si>
  <si>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</si>
  <si>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</si>
  <si>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</si>
  <si>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</si>
  <si>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</si>
  <si>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</si>
  <si>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</si>
  <si>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</si>
  <si>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</si>
  <si>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</si>
  <si>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</si>
  <si>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</si>
  <si>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</si>
  <si>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</si>
  <si>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</si>
  <si>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</si>
  <si>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</si>
  <si>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</si>
  <si>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</si>
  <si>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</si>
  <si>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</si>
  <si>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</si>
  <si>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</si>
  <si>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</si>
  <si>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</si>
  <si>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</si>
  <si>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</si>
  <si>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</si>
  <si>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</si>
  <si>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</si>
  <si>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</si>
  <si>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</si>
  <si>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</si>
  <si>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</si>
  <si>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</si>
  <si>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</si>
  <si>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</si>
  <si>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</si>
  <si>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</si>
  <si>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</si>
  <si>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</si>
  <si>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</si>
  <si>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</si>
  <si>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</si>
  <si>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</si>
  <si>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</si>
  <si>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</si>
  <si>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</si>
  <si>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</si>
  <si>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</si>
  <si>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</si>
  <si>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</si>
  <si>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</si>
  <si>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</si>
  <si>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</si>
  <si>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</si>
  <si>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</si>
  <si>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</si>
  <si>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</si>
  <si>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</si>
  <si>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</si>
  <si>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</si>
  <si>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</si>
  <si>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</si>
  <si>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</si>
  <si>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</si>
  <si>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</si>
  <si>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</si>
  <si>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</si>
  <si>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</si>
  <si>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</si>
  <si>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</si>
  <si>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</si>
  <si>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</si>
  <si>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</si>
  <si>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</si>
  <si>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</si>
  <si>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</si>
  <si>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</si>
  <si>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</si>
  <si>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</si>
  <si>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</si>
  <si>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</si>
  <si>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</si>
  <si>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</si>
  <si>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</si>
  <si>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</si>
  <si>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</si>
  <si>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</si>
  <si>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</si>
  <si>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</si>
  <si>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</si>
  <si>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</si>
  <si>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</si>
  <si>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</si>
  <si>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</si>
  <si>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</si>
  <si>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</si>
  <si>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</si>
  <si>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</si>
  <si>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</si>
  <si>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</si>
  <si>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</si>
  <si>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</si>
  <si>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</si>
  <si>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</si>
  <si>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</si>
  <si>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</si>
  <si>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</si>
  <si>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</si>
  <si>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</si>
  <si>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</si>
  <si>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</si>
  <si>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</si>
  <si>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</si>
  <si>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</si>
  <si>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</si>
  <si>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</si>
  <si>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</si>
  <si>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</si>
  <si>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</si>
  <si>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</si>
  <si>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</si>
  <si>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</si>
  <si>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</si>
  <si>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</si>
  <si>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</si>
  <si>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</si>
  <si>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</si>
  <si>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</si>
  <si>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</si>
  <si>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</si>
  <si>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</si>
  <si>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</si>
  <si>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</si>
  <si>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</si>
  <si>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</si>
  <si>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</si>
  <si>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</si>
  <si>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</si>
  <si>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</si>
  <si>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</si>
  <si>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</si>
  <si>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</si>
  <si>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</si>
  <si>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</si>
  <si>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</si>
  <si>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</si>
  <si>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</si>
  <si>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</si>
  <si>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</si>
  <si>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</si>
  <si>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</si>
  <si>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</si>
  <si>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</si>
  <si>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</si>
  <si>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</si>
  <si>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</si>
  <si>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</si>
  <si>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</si>
  <si>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</si>
  <si>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</si>
  <si>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</si>
  <si>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</si>
  <si>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</si>
  <si>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</si>
  <si>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</si>
  <si>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</si>
  <si>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</si>
  <si>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</si>
  <si>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</si>
  <si>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</si>
  <si>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</si>
  <si>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</si>
  <si>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</si>
  <si>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</si>
  <si>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</si>
  <si>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</si>
  <si>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</si>
  <si>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</si>
  <si>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</si>
  <si>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</si>
  <si>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</si>
  <si>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</si>
  <si>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</si>
  <si>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</si>
  <si>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</si>
  <si>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</si>
  <si>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</si>
  <si>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</si>
  <si>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</si>
  <si>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</si>
  <si>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</si>
  <si>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</si>
  <si>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</si>
  <si>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</si>
  <si>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</si>
  <si>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</si>
  <si>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</si>
  <si>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</si>
  <si>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</si>
  <si>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</si>
  <si>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</si>
  <si>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</si>
  <si>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</si>
  <si>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</si>
  <si>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</si>
  <si>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</si>
  <si>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</si>
  <si>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</si>
  <si>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</si>
  <si>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</si>
  <si>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</si>
  <si>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</si>
  <si>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</si>
  <si>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</si>
  <si>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</si>
  <si>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</si>
  <si>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</si>
  <si>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</si>
  <si>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</si>
  <si>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</si>
  <si>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</si>
  <si>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</si>
  <si>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</si>
  <si>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</si>
  <si>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</si>
  <si>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</si>
  <si>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</si>
  <si>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</si>
  <si>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</si>
  <si>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</si>
  <si>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</si>
  <si>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</si>
  <si>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</si>
  <si>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</si>
  <si>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</si>
  <si>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</si>
  <si>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</si>
  <si>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</si>
  <si>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</si>
  <si>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</si>
  <si>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</si>
  <si>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</si>
  <si>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</si>
  <si>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</si>
  <si>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</si>
  <si>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</si>
  <si>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</si>
  <si>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</si>
  <si>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</si>
  <si>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</si>
  <si>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</si>
  <si>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</si>
  <si>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</si>
  <si>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</si>
  <si>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</si>
  <si>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</si>
  <si>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</si>
  <si>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</si>
  <si>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</si>
  <si>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</si>
  <si>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</si>
  <si>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</si>
  <si>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</si>
  <si>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</si>
  <si>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</si>
  <si>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</si>
  <si>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</si>
  <si>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</si>
  <si>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</si>
  <si>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</si>
  <si>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</si>
  <si>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</si>
  <si>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</si>
  <si>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</si>
  <si>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</si>
  <si>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</si>
  <si>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</si>
  <si>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</si>
  <si>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</si>
  <si>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</si>
  <si>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</si>
  <si>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</si>
  <si>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</si>
  <si>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</si>
  <si>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</si>
  <si>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</si>
  <si>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</si>
  <si>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</si>
  <si>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</si>
  <si>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</si>
  <si>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</si>
  <si>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</si>
  <si>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</si>
  <si>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</si>
  <si>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</si>
  <si>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</si>
  <si>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</si>
  <si>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</si>
  <si>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</si>
  <si>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</si>
  <si>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</si>
  <si>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</si>
  <si>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</si>
  <si>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</si>
  <si>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</si>
  <si>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</si>
  <si>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</si>
  <si>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</si>
  <si>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</si>
  <si>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</si>
  <si>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</si>
  <si>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</si>
  <si>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</si>
  <si>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</si>
  <si>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</si>
  <si>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</si>
  <si>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</si>
  <si>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</si>
  <si>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</si>
  <si>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</si>
  <si>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</si>
  <si>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</si>
  <si>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</si>
  <si>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</si>
  <si>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</si>
  <si>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</si>
  <si>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</si>
  <si>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</si>
  <si>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</si>
  <si>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</si>
  <si>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</si>
  <si>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</si>
  <si>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</si>
  <si>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</si>
  <si>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</si>
  <si>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</si>
  <si>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</si>
  <si>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</si>
  <si>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</si>
  <si>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</si>
  <si>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</si>
  <si>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</si>
  <si>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</si>
  <si>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</si>
  <si>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</si>
  <si>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</si>
  <si>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</si>
  <si>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</si>
  <si>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</si>
  <si>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</si>
  <si>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</si>
  <si>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</si>
  <si>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</si>
  <si>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</si>
  <si>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</si>
  <si>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</si>
  <si>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</si>
  <si>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</si>
  <si>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</si>
  <si>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</si>
  <si>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</si>
  <si>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</si>
  <si>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</si>
  <si>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</si>
  <si>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</si>
  <si>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</si>
  <si>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</si>
  <si>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</si>
  <si>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</si>
  <si>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</si>
  <si>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</si>
  <si>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</si>
  <si>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</si>
  <si>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</si>
  <si>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</si>
  <si>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</si>
  <si>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</si>
  <si>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</si>
  <si>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</si>
  <si>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</si>
  <si>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</si>
  <si>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</si>
  <si>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</si>
  <si>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</si>
  <si>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</si>
  <si>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</si>
  <si>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</si>
  <si>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</si>
  <si>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</si>
  <si>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</si>
  <si>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</si>
  <si>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</si>
  <si>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</si>
  <si>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</si>
  <si>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</si>
  <si>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</si>
  <si>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</si>
  <si>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</si>
  <si>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</si>
  <si>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</si>
  <si>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</si>
  <si>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</si>
  <si>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</si>
  <si>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</si>
  <si>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</si>
  <si>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</si>
  <si>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</si>
  <si>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</si>
  <si>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</si>
  <si>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</si>
  <si>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</si>
  <si>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</si>
  <si>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</si>
  <si>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</si>
  <si>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</si>
  <si>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</si>
  <si>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</si>
  <si>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</si>
  <si>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</si>
  <si>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</si>
  <si>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</si>
  <si>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</si>
  <si>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</si>
  <si>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</si>
  <si>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</si>
  <si>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</si>
  <si>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</si>
  <si>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</si>
  <si>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</si>
  <si>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</si>
  <si>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</si>
  <si>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</si>
  <si>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</si>
  <si>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</si>
  <si>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</si>
  <si>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</si>
  <si>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</si>
  <si>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</si>
  <si>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</si>
  <si>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</si>
  <si>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</si>
  <si>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</si>
  <si>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</si>
  <si>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</si>
  <si>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</si>
  <si>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</si>
  <si>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</si>
  <si>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</si>
  <si>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</si>
  <si>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</si>
  <si>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</si>
  <si>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</si>
  <si>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</si>
  <si>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</si>
  <si>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</si>
  <si>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</si>
  <si>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</si>
  <si>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</si>
  <si>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</si>
  <si>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</si>
  <si>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</si>
  <si>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</si>
  <si>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</si>
  <si>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</si>
  <si>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</si>
  <si>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</si>
  <si>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</si>
  <si>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</si>
  <si>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</si>
  <si>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</si>
  <si>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</si>
  <si>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</si>
  <si>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</si>
  <si>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</si>
  <si>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</si>
  <si>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</si>
  <si>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</si>
  <si>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</si>
  <si>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</si>
  <si>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</si>
  <si>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</si>
  <si>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</si>
  <si>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</si>
  <si>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</si>
  <si>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</si>
  <si>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</si>
  <si>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</si>
  <si>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</si>
  <si>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</si>
  <si>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</si>
  <si>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</si>
  <si>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</si>
  <si>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</si>
  <si>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</si>
  <si>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</si>
  <si>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</si>
  <si>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</si>
  <si>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</si>
  <si>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</si>
  <si>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</si>
  <si>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</si>
  <si>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</si>
  <si>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</si>
  <si>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</si>
  <si>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</si>
  <si>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</si>
  <si>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</si>
  <si>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</si>
  <si>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</si>
  <si>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</si>
  <si>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</si>
  <si>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</si>
  <si>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</si>
  <si>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</si>
  <si>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</si>
  <si>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</si>
  <si>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</si>
  <si>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</si>
  <si>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</si>
  <si>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</si>
  <si>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</si>
  <si>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</si>
  <si>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</si>
  <si>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</si>
  <si>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</si>
  <si>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</si>
  <si>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</si>
  <si>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</si>
  <si>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</si>
  <si>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</si>
  <si>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</si>
  <si>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</si>
  <si>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</si>
  <si>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</si>
  <si>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</si>
  <si>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</si>
  <si>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</si>
  <si>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</si>
  <si>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</si>
  <si>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</si>
  <si>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</si>
  <si>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</si>
  <si>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</si>
  <si>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</si>
  <si>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</si>
  <si>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</si>
  <si>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</si>
  <si>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</si>
  <si>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</si>
  <si>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</si>
  <si>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</si>
  <si>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</si>
  <si>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</si>
  <si>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</si>
  <si>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</si>
  <si>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</si>
  <si>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</si>
  <si>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</si>
  <si>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</si>
  <si>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</si>
  <si>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</si>
  <si>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</si>
  <si>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</si>
  <si>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</si>
  <si>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</si>
  <si>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</si>
  <si>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</si>
  <si>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</si>
  <si>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</si>
  <si>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</si>
  <si>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</si>
  <si>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</si>
  <si>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</si>
  <si>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</si>
  <si>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</si>
  <si>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</si>
  <si>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</si>
  <si>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</si>
  <si>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</si>
  <si>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</si>
  <si>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</si>
  <si>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</si>
  <si>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</si>
  <si>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</si>
  <si>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</si>
  <si>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</si>
  <si>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</si>
  <si>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</si>
  <si>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</si>
  <si>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</si>
  <si>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</si>
  <si>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</si>
  <si>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</si>
  <si>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</si>
  <si>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</si>
  <si>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</si>
  <si>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</si>
  <si>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</si>
  <si>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</si>
  <si>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</si>
  <si>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</si>
  <si>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</si>
  <si>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</si>
  <si>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</si>
  <si>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</si>
  <si>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</si>
  <si>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</si>
  <si>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</si>
  <si>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</si>
  <si>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</si>
  <si>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</si>
  <si>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</si>
  <si>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</si>
  <si>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</si>
  <si>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</si>
  <si>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</si>
  <si>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</si>
  <si>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</si>
  <si>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</si>
  <si>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</si>
  <si>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</si>
  <si>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</si>
  <si>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</si>
  <si>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</si>
  <si>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</si>
  <si>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</si>
  <si>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</si>
  <si>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</si>
  <si>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</si>
  <si>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</si>
  <si>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</si>
  <si>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</si>
  <si>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</si>
  <si>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</si>
  <si>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</si>
  <si>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</si>
  <si>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</si>
  <si>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</si>
  <si>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</si>
  <si>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</si>
  <si>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</si>
  <si>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</si>
  <si>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</si>
  <si>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</si>
  <si>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</si>
  <si>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</si>
  <si>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</si>
  <si>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</si>
  <si>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</si>
  <si>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</si>
  <si>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</si>
  <si>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</si>
  <si>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</si>
  <si>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</si>
  <si>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</si>
  <si>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</si>
  <si>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</si>
  <si>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</si>
  <si>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</si>
  <si>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</si>
  <si>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</si>
  <si>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</si>
  <si>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</si>
  <si>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</si>
  <si>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</si>
  <si>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</si>
  <si>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</si>
  <si>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</si>
  <si>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</si>
  <si>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</si>
  <si>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</si>
  <si>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</si>
  <si>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</si>
  <si>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</si>
  <si>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</si>
  <si>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</si>
  <si>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</si>
  <si>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</si>
  <si>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</si>
  <si>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</si>
  <si>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</si>
  <si>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</si>
  <si>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</si>
  <si>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</si>
  <si>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</si>
  <si>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</si>
  <si>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</si>
  <si>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</si>
  <si>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</si>
  <si>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</si>
  <si>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</si>
  <si>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</si>
  <si>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</si>
  <si>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</si>
  <si>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</si>
  <si>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</si>
  <si>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</si>
  <si>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</si>
  <si>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</si>
  <si>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</si>
  <si>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</si>
  <si>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</si>
  <si>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</si>
  <si>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</si>
  <si>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</si>
  <si>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</si>
  <si>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</si>
  <si>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</si>
  <si>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</si>
  <si>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</si>
  <si>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</si>
  <si>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</si>
  <si>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</si>
  <si>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</si>
  <si>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</si>
  <si>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</si>
  <si>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</si>
  <si>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</si>
  <si>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</si>
  <si>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</si>
  <si>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</si>
  <si>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</si>
  <si>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</si>
  <si>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</si>
  <si>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</si>
  <si>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</si>
  <si>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</si>
  <si>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</si>
  <si>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</si>
  <si>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</si>
  <si>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</si>
  <si>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</si>
  <si>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</si>
  <si>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</si>
  <si>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</si>
  <si>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</si>
  <si>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</si>
  <si>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</si>
  <si>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</si>
  <si>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</si>
  <si>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</si>
  <si>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</si>
  <si>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</si>
  <si>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</si>
  <si>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</si>
  <si>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</si>
  <si>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</si>
  <si>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</si>
  <si>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</si>
  <si>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</si>
  <si>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</si>
  <si>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</si>
  <si>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</si>
  <si>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</si>
  <si>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</si>
  <si>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</si>
  <si>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</si>
  <si>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</si>
  <si>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</si>
  <si>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</si>
  <si>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</si>
  <si>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</si>
  <si>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</si>
  <si>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</si>
  <si>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</si>
  <si>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</si>
  <si>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</si>
  <si>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</si>
  <si>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</si>
  <si>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</si>
  <si>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</si>
  <si>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</si>
  <si>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</si>
  <si>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</si>
  <si>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</si>
  <si>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</si>
  <si>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</si>
  <si>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</si>
  <si>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</si>
  <si>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</si>
  <si>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</si>
  <si>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</si>
  <si>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</si>
  <si>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</si>
  <si>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</si>
  <si>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</si>
  <si>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</si>
  <si>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</si>
  <si>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</si>
  <si>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</si>
  <si>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</si>
  <si>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</si>
  <si>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</si>
  <si>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</si>
  <si>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</si>
  <si>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</si>
  <si>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</si>
  <si>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</si>
  <si>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</si>
  <si>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</si>
  <si>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</si>
  <si>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</si>
  <si>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</si>
  <si>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</si>
  <si>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</si>
  <si>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</si>
  <si>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</si>
  <si>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</si>
  <si>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</si>
  <si>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</si>
  <si>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</si>
  <si>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</si>
  <si>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</si>
  <si>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</si>
  <si>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</si>
  <si>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</si>
  <si>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</si>
  <si>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</si>
  <si>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</si>
  <si>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</si>
  <si>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</si>
  <si>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</si>
  <si>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</si>
  <si>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</si>
  <si>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</si>
  <si>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</si>
  <si>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</si>
  <si>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</si>
  <si>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</si>
  <si>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</si>
  <si>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</si>
  <si>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</si>
  <si>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</si>
  <si>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</si>
  <si>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</si>
  <si>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</si>
  <si>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</si>
  <si>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</si>
  <si>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</si>
  <si>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</si>
  <si>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</si>
  <si>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</si>
  <si>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</si>
  <si>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</si>
  <si>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</si>
  <si>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</si>
  <si>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</si>
  <si>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</si>
  <si>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</si>
  <si>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</si>
  <si>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</si>
  <si>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</si>
  <si>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</si>
  <si>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</si>
  <si>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</si>
  <si>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</si>
  <si>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</si>
  <si>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</si>
  <si>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</si>
  <si>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</si>
  <si>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</si>
  <si>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</si>
  <si>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</si>
  <si>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</si>
  <si>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</si>
  <si>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</si>
  <si>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</si>
  <si>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</si>
  <si>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</si>
  <si>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</si>
  <si>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</si>
  <si>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</si>
  <si>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</si>
  <si>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</si>
  <si>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</si>
  <si>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</si>
  <si>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</si>
  <si>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</si>
  <si>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</si>
  <si>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</si>
  <si>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</si>
  <si>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</si>
  <si>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</si>
  <si>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</si>
  <si>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</si>
  <si>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</si>
  <si>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</si>
  <si>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</si>
  <si>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</si>
  <si>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</si>
  <si>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</si>
  <si>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</si>
  <si>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</si>
  <si>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</si>
  <si>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</si>
  <si>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</si>
  <si>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</si>
  <si>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</si>
  <si>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</si>
  <si>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</si>
  <si>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</si>
  <si>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</si>
  <si>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</si>
  <si>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</si>
  <si>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</si>
  <si>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</si>
  <si>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</si>
  <si>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</si>
  <si>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</si>
  <si>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</si>
  <si>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</si>
  <si>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</si>
  <si>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</si>
  <si>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</si>
  <si>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</si>
  <si>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</si>
  <si>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</si>
  <si>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</si>
  <si>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</si>
  <si>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</si>
  <si>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</si>
  <si>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</si>
  <si>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</si>
  <si>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</si>
  <si>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</si>
  <si>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</si>
  <si>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</si>
  <si>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</si>
  <si>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</si>
  <si>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</si>
  <si>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</si>
  <si>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</si>
  <si>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</si>
  <si>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</si>
  <si>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</si>
  <si>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</si>
  <si>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</si>
  <si>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</si>
  <si>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</si>
  <si>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</si>
  <si>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</si>
  <si>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</si>
  <si>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</si>
  <si>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</si>
  <si>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</si>
  <si>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</si>
  <si>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</si>
  <si>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</si>
  <si>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</si>
  <si>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</si>
  <si>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</si>
  <si>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</si>
  <si>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</si>
  <si>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</si>
  <si>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</si>
  <si>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</si>
  <si>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</si>
  <si>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</si>
  <si>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</si>
  <si>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</si>
  <si>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</si>
  <si>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</si>
  <si>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</si>
  <si>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</si>
  <si>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</si>
  <si>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</si>
  <si>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</si>
  <si>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</si>
  <si>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</si>
  <si>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</si>
  <si>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</si>
  <si>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</si>
  <si>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</si>
  <si>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</si>
  <si>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</si>
  <si>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</si>
  <si>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</si>
  <si>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</si>
  <si>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</si>
  <si>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</si>
  <si>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</si>
  <si>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</si>
  <si>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</si>
  <si>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</si>
  <si>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</si>
  <si>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</si>
  <si>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</si>
  <si>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</si>
  <si>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</si>
  <si>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</si>
  <si>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</si>
  <si>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</si>
  <si>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</si>
  <si>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</si>
  <si>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</si>
  <si>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</si>
  <si>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</si>
  <si>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</si>
  <si>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</si>
  <si>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</si>
  <si>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</si>
  <si>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</si>
  <si>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</si>
  <si>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</si>
  <si>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</si>
  <si>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</si>
  <si>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</si>
  <si>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</si>
  <si>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</si>
  <si>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</si>
  <si>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</si>
  <si>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</si>
  <si>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</si>
  <si>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</si>
  <si>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</si>
  <si>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</si>
  <si>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</si>
  <si>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</si>
  <si>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</si>
  <si>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</si>
  <si>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</si>
  <si>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</si>
  <si>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</si>
  <si>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</si>
  <si>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</si>
  <si>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</si>
  <si>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</si>
  <si>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</si>
  <si>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</si>
  <si>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</si>
  <si>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</si>
  <si>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</si>
  <si>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</si>
  <si>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</si>
  <si>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</si>
  <si>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</si>
  <si>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</si>
  <si>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</si>
  <si>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</si>
  <si>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</si>
  <si>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</si>
  <si>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</si>
  <si>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</si>
  <si>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</si>
  <si>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</si>
  <si>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</si>
  <si>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</si>
  <si>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</si>
  <si>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</si>
  <si>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</si>
  <si>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</si>
  <si>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</si>
  <si>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</si>
  <si>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</si>
  <si>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</si>
  <si>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</si>
  <si>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</si>
  <si>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</si>
  <si>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</si>
  <si>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</si>
  <si>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</si>
  <si>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</si>
  <si>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</si>
  <si>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</si>
  <si>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</si>
  <si>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</si>
  <si>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</si>
  <si>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</si>
  <si>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</si>
  <si>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</si>
  <si>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</si>
  <si>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</si>
  <si>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</si>
  <si>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</si>
  <si>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</si>
  <si>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</si>
  <si>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</si>
  <si>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</si>
  <si>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</si>
  <si>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</si>
  <si>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</si>
  <si>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</si>
  <si>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</si>
  <si>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</si>
  <si>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</si>
  <si>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</si>
  <si>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</si>
  <si>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</si>
  <si>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</si>
  <si>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</si>
  <si>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</si>
  <si>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</si>
  <si>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</si>
  <si>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</si>
  <si>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</si>
  <si>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</si>
  <si>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</si>
  <si>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</si>
  <si>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</si>
  <si>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</si>
  <si>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</si>
  <si>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</si>
  <si>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</si>
  <si>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</si>
  <si>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</si>
  <si>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</si>
  <si>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</si>
  <si>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</si>
  <si>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</si>
  <si>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</si>
  <si>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</si>
  <si>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</si>
  <si>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</si>
  <si>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</si>
  <si>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</si>
  <si>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</si>
  <si>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</si>
  <si>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</si>
  <si>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</si>
  <si>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</si>
  <si>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</si>
  <si>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</si>
  <si>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</si>
  <si>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</si>
  <si>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</si>
  <si>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</si>
  <si>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</si>
  <si>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</si>
  <si>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</si>
  <si>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</si>
  <si>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</si>
  <si>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</si>
  <si>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</si>
  <si>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</si>
  <si>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</si>
  <si>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</si>
  <si>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</si>
  <si>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</si>
  <si>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</si>
  <si>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</si>
  <si>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</si>
  <si>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</si>
  <si>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</si>
  <si>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</si>
  <si>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</si>
  <si>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</si>
  <si>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</si>
  <si>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</si>
  <si>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</si>
  <si>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</si>
  <si>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</si>
  <si>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</si>
  <si>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</si>
  <si>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</si>
  <si>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</si>
  <si>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</si>
  <si>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</si>
  <si>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</si>
  <si>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</si>
  <si>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</si>
  <si>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</si>
  <si>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</si>
  <si>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</si>
  <si>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</si>
  <si>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</si>
  <si>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</si>
  <si>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</si>
  <si>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</si>
  <si>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</si>
  <si>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</si>
  <si>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</si>
  <si>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</si>
  <si>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</si>
  <si>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</si>
  <si>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</si>
  <si>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</si>
  <si>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</si>
  <si>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</si>
  <si>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</si>
  <si>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</si>
  <si>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</si>
  <si>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</si>
  <si>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</si>
  <si>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</si>
  <si>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</si>
  <si>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</si>
  <si>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</si>
  <si>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</si>
  <si>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</si>
  <si>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</si>
  <si>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</si>
  <si>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</si>
  <si>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</si>
  <si>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</si>
  <si>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</si>
  <si>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</si>
  <si>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</si>
  <si>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</si>
  <si>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</si>
  <si>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</si>
  <si>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</si>
  <si>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</si>
  <si>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</si>
  <si>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</si>
  <si>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</si>
  <si>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</si>
  <si>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</si>
  <si>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</si>
  <si>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</si>
  <si>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</si>
  <si>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</si>
  <si>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</si>
  <si>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</si>
  <si>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</si>
  <si>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</si>
  <si>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</si>
  <si>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</si>
  <si>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</si>
  <si>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</si>
  <si>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</si>
  <si>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</si>
  <si>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</si>
  <si>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</si>
  <si>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</si>
  <si>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</si>
  <si>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</si>
  <si>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</si>
  <si>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</si>
  <si>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</si>
  <si>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</si>
  <si>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</si>
  <si>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</si>
  <si>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</si>
  <si>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</si>
  <si>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</si>
  <si>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</si>
  <si>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</si>
  <si>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</si>
  <si>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</si>
  <si>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</si>
  <si>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</si>
  <si>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</si>
  <si>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</si>
  <si>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</si>
  <si>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</si>
  <si>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</si>
  <si>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</si>
  <si>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</si>
  <si>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</si>
  <si>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</si>
  <si>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</si>
  <si>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</si>
  <si>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</si>
  <si>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</si>
  <si>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</si>
  <si>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</si>
  <si>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</si>
  <si>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</si>
  <si>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</si>
  <si>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</si>
  <si>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</si>
  <si>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</si>
  <si>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</si>
  <si>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</si>
  <si>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</si>
  <si>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</si>
  <si>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</si>
  <si>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</si>
  <si>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</si>
  <si>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</si>
  <si>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</si>
  <si>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</si>
  <si>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</si>
  <si>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</si>
  <si>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</si>
  <si>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</si>
  <si>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</si>
  <si>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</si>
  <si>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</si>
  <si>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</si>
  <si>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</si>
  <si>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</si>
  <si>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</si>
  <si>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</si>
  <si>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</si>
  <si>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</si>
  <si>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</si>
  <si>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</si>
  <si>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</si>
  <si>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</si>
  <si>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</si>
  <si>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</si>
  <si>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</si>
  <si>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</si>
  <si>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</si>
  <si>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</si>
  <si>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</si>
  <si>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</si>
  <si>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</si>
  <si>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</si>
  <si>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</si>
  <si>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</si>
  <si>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</si>
  <si>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</si>
  <si>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</si>
  <si>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</si>
  <si>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</si>
  <si>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</si>
  <si>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</si>
  <si>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</si>
  <si>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</si>
  <si>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</si>
  <si>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</si>
  <si>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</si>
  <si>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</si>
  <si>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</si>
  <si>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</si>
  <si>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</si>
  <si>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</si>
  <si>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</si>
  <si>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</si>
  <si>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</si>
  <si>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</si>
  <si>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</si>
  <si>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</si>
  <si>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</si>
  <si>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</si>
  <si>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</si>
  <si>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</si>
  <si>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</si>
  <si>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</si>
  <si>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</si>
  <si>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</si>
  <si>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</si>
  <si>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</si>
  <si>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</si>
  <si>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</si>
  <si>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</si>
  <si>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</si>
  <si>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</si>
  <si>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</si>
  <si>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</si>
  <si>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</si>
  <si>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</si>
  <si>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</si>
  <si>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</si>
  <si>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</si>
  <si>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</si>
  <si>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</si>
  <si>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</si>
  <si>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</si>
  <si>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</si>
  <si>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</si>
  <si>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</si>
  <si>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</si>
  <si>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</si>
  <si>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</si>
  <si>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</si>
  <si>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</si>
  <si>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</si>
  <si>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</si>
  <si>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</si>
  <si>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</si>
  <si>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</si>
  <si>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</si>
  <si>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</si>
  <si>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</si>
  <si>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</si>
  <si>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</si>
  <si>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</si>
  <si>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</si>
  <si>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</si>
  <si>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</si>
  <si>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</si>
  <si>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</si>
  <si>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</si>
  <si>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</si>
  <si>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</si>
  <si>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</si>
  <si>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</si>
  <si>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</si>
  <si>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</si>
  <si>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</si>
  <si>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</si>
  <si>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</si>
  <si>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</si>
  <si>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</si>
  <si>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</si>
  <si>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</si>
  <si>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</si>
  <si>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</si>
  <si>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</si>
  <si>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</si>
  <si>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</si>
  <si>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</si>
  <si>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</si>
  <si>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</si>
  <si>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</si>
  <si>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</si>
  <si>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</si>
  <si>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</si>
  <si>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</si>
  <si>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</si>
  <si>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</si>
  <si>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</si>
  <si>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</si>
  <si>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</si>
  <si>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</si>
  <si>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</si>
  <si>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</si>
  <si>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</si>
  <si>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</si>
  <si>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</si>
  <si>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</si>
  <si>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</si>
  <si>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</si>
  <si>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</si>
  <si>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</si>
  <si>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</si>
  <si>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</si>
  <si>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</si>
  <si>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</si>
  <si>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</si>
  <si>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</si>
  <si>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</si>
  <si>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</si>
  <si>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</si>
  <si>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</si>
  <si>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</si>
  <si>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</si>
  <si>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</si>
  <si>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</si>
  <si>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</si>
  <si>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</si>
  <si>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</si>
  <si>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</si>
  <si>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</si>
  <si>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</si>
  <si>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</si>
  <si>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</si>
  <si>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</si>
  <si>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</si>
  <si>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</si>
  <si>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</si>
  <si>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</si>
  <si>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</si>
  <si>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</si>
  <si>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</si>
  <si>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</si>
  <si>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</si>
  <si>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</si>
  <si>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</si>
  <si>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</si>
  <si>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</si>
  <si>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</si>
  <si>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</si>
  <si>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</si>
  <si>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</si>
  <si>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</si>
  <si>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</si>
  <si>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</si>
  <si>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</si>
  <si>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</si>
  <si>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</si>
  <si>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</si>
  <si>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</si>
  <si>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</si>
  <si>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</si>
  <si>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</si>
  <si>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</si>
  <si>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</si>
  <si>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</si>
  <si>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</si>
  <si>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</si>
  <si>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</si>
  <si>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</si>
  <si>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</si>
  <si>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</si>
  <si>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</si>
  <si>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</si>
  <si>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</si>
  <si>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</si>
  <si>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</si>
  <si>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</si>
  <si>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</si>
  <si>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</si>
  <si>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</si>
  <si>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</si>
  <si>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</si>
  <si>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</si>
  <si>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</si>
  <si>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</si>
  <si>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</si>
  <si>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</si>
  <si>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</si>
  <si>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</si>
  <si>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</si>
  <si>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</si>
  <si>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</si>
  <si>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</si>
  <si>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</si>
  <si>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</si>
  <si>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</si>
  <si>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</si>
  <si>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</si>
  <si>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</si>
  <si>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</si>
  <si>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</si>
  <si>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</si>
  <si>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</si>
  <si>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</si>
  <si>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</si>
  <si>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</si>
  <si>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</si>
  <si>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</si>
  <si>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</si>
  <si>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</si>
  <si>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</si>
  <si>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</si>
  <si>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</si>
  <si>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</si>
  <si>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</si>
  <si>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</si>
  <si>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</si>
  <si>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</si>
  <si>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</si>
  <si>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</si>
  <si>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</si>
  <si>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</si>
  <si>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</si>
  <si>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</si>
  <si>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</si>
  <si>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</si>
  <si>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</si>
  <si>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</si>
  <si>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</si>
  <si>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</si>
  <si>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</si>
  <si>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</si>
  <si>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</si>
  <si>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</si>
  <si>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</si>
  <si>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</si>
  <si>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</si>
  <si>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</si>
  <si>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</si>
  <si>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</si>
  <si>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</si>
  <si>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</si>
  <si>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</si>
  <si>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</si>
  <si>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</si>
  <si>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</si>
  <si>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</si>
  <si>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</si>
  <si>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</si>
  <si>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</si>
  <si>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</si>
  <si>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</si>
  <si>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</si>
  <si>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</si>
  <si>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</si>
  <si>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</si>
  <si>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</si>
  <si>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</si>
  <si>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</si>
  <si>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</si>
  <si>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</si>
  <si>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</si>
  <si>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</si>
  <si>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</si>
  <si>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</si>
  <si>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</si>
  <si>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</si>
  <si>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</si>
  <si>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</si>
  <si>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</si>
  <si>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</si>
  <si>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</si>
  <si>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</si>
  <si>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</si>
  <si>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</si>
  <si>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</si>
  <si>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</si>
  <si>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</si>
  <si>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</si>
  <si>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</si>
  <si>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</si>
  <si>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</si>
  <si>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</si>
  <si>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</si>
  <si>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</si>
  <si>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</si>
  <si>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</si>
  <si>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</si>
  <si>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</si>
  <si>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</si>
  <si>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</si>
  <si>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</si>
  <si>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</si>
  <si>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</si>
  <si>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</si>
  <si>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</si>
  <si>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</si>
  <si>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</si>
  <si>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</si>
  <si>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</si>
  <si>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</si>
  <si>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</si>
  <si>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</si>
  <si>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</si>
  <si>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</si>
  <si>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</si>
  <si>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</si>
  <si>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</si>
  <si>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</si>
  <si>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</si>
  <si>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</si>
  <si>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</si>
  <si>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</si>
  <si>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</si>
  <si>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</si>
  <si>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</si>
  <si>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</si>
  <si>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</si>
  <si>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</si>
  <si>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</si>
  <si>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</si>
  <si>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</si>
  <si>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</si>
  <si>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</si>
  <si>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</si>
  <si>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</si>
  <si>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</si>
  <si>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</si>
  <si>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</si>
  <si>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</si>
  <si>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</si>
  <si>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</si>
  <si>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</si>
  <si>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</si>
  <si>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</si>
  <si>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</si>
  <si>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</si>
  <si>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</si>
  <si>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</si>
  <si>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</si>
  <si>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</si>
  <si>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</si>
  <si>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</si>
  <si>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</si>
  <si>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</si>
  <si>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</si>
  <si>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</si>
  <si>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</si>
  <si>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</si>
  <si>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</si>
  <si>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</si>
  <si>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</si>
  <si>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</si>
  <si>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</si>
  <si>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</si>
  <si>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</si>
  <si>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</si>
  <si>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</si>
  <si>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</si>
  <si>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</si>
  <si>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</si>
  <si>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</si>
  <si>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</si>
  <si>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</si>
  <si>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</si>
  <si>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</si>
  <si>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</si>
  <si>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</si>
  <si>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</si>
  <si>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</si>
  <si>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</si>
  <si>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</si>
  <si>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</si>
  <si>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</si>
  <si>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</si>
  <si>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</si>
  <si>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</si>
  <si>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</si>
  <si>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</si>
  <si>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</si>
  <si>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</si>
  <si>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</si>
  <si>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</si>
  <si>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</si>
  <si>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</si>
  <si>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</si>
  <si>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</si>
  <si>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</si>
  <si>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</si>
  <si>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</si>
  <si>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</si>
  <si>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</si>
  <si>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</si>
  <si>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</si>
  <si>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</si>
  <si>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</si>
  <si>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</si>
  <si>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</si>
  <si>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</si>
  <si>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</si>
  <si>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</si>
  <si>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</si>
  <si>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</si>
  <si>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</si>
  <si>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</si>
  <si>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</si>
  <si>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</si>
  <si>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</si>
  <si>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</si>
  <si>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</si>
  <si>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</si>
  <si>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</si>
  <si>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</si>
  <si>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</si>
  <si>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</si>
  <si>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</si>
  <si>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</si>
  <si>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</si>
  <si>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</si>
  <si>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</si>
  <si>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</si>
  <si>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</si>
  <si>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</si>
  <si>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</si>
  <si>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</si>
  <si>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</si>
  <si>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</si>
  <si>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</si>
  <si>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</si>
  <si>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</si>
  <si>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</si>
  <si>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</si>
  <si>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</si>
  <si>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</si>
  <si>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</si>
  <si>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</si>
  <si>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</si>
  <si>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</si>
  <si>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</si>
  <si>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</si>
  <si>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</si>
  <si>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</si>
  <si>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</si>
  <si>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</si>
  <si>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</si>
  <si>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</si>
  <si>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</si>
  <si>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</si>
  <si>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</si>
  <si>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</si>
  <si>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</si>
  <si>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</si>
  <si>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</si>
  <si>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</si>
  <si>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</si>
  <si>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</si>
  <si>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</si>
  <si>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</si>
  <si>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</si>
  <si>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</si>
  <si>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</si>
  <si>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</si>
  <si>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</si>
  <si>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</si>
  <si>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</si>
  <si>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</si>
  <si>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</si>
  <si>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</si>
  <si>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</si>
  <si>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</si>
  <si>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</si>
  <si>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</si>
  <si>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</si>
  <si>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</si>
  <si>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</si>
  <si>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</si>
  <si>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</si>
  <si>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</si>
  <si>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</si>
  <si>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</si>
  <si>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</si>
  <si>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</si>
  <si>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</si>
  <si>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</si>
  <si>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</si>
  <si>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</si>
  <si>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</si>
  <si>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</si>
  <si>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</si>
  <si>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</si>
  <si>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</si>
  <si>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</si>
  <si>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</si>
  <si>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</si>
  <si>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</si>
  <si>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</si>
  <si>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</si>
  <si>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</si>
  <si>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</si>
  <si>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</si>
  <si>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</si>
  <si>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</si>
  <si>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</si>
  <si>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</si>
  <si>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</si>
  <si>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</si>
  <si>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</si>
  <si>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</si>
  <si>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</si>
  <si>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</si>
  <si>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</si>
  <si>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</si>
  <si>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</si>
  <si>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</si>
  <si>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</si>
  <si>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</si>
  <si>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</si>
  <si>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</si>
  <si>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</si>
  <si>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</si>
  <si>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</si>
  <si>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</si>
  <si>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</si>
  <si>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</si>
  <si>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</si>
  <si>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</si>
  <si>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</si>
  <si>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</si>
  <si>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</si>
  <si>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</si>
  <si>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</si>
  <si>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</si>
  <si>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</si>
  <si>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</si>
  <si>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</si>
  <si>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</si>
  <si>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</si>
  <si>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</si>
  <si>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</si>
  <si>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</si>
  <si>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</si>
  <si>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</si>
  <si>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</si>
  <si>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</si>
  <si>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</si>
  <si>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</si>
  <si>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</si>
  <si>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</si>
  <si>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</si>
  <si>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</si>
  <si>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</si>
  <si>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</si>
  <si>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</si>
  <si>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</si>
  <si>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</si>
  <si>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</si>
  <si>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</si>
  <si>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</si>
  <si>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</si>
  <si>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</si>
  <si>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</si>
  <si>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</si>
  <si>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</si>
  <si>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</si>
  <si>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</si>
  <si>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</si>
  <si>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</si>
  <si>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</si>
  <si>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</si>
  <si>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</si>
  <si>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</si>
  <si>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</si>
  <si>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</si>
  <si>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</si>
  <si>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</si>
  <si>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</si>
  <si>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</si>
  <si>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</si>
  <si>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</si>
  <si>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</si>
  <si>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</si>
  <si>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</si>
  <si>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</si>
  <si>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</si>
  <si>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</si>
  <si>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</si>
  <si>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</si>
  <si>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</si>
  <si>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</si>
  <si>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</si>
  <si>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</si>
  <si>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</si>
  <si>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</si>
  <si>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</si>
  <si>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</si>
  <si>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</si>
  <si>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</si>
  <si>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</si>
  <si>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</si>
  <si>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</si>
  <si>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</si>
  <si>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</si>
  <si>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</si>
  <si>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</si>
  <si>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</si>
  <si>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</si>
  <si>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</si>
  <si>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</si>
  <si>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</si>
  <si>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</si>
  <si>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</si>
  <si>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</si>
  <si>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</si>
  <si>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</si>
  <si>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</si>
  <si>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</si>
  <si>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</si>
  <si>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</si>
  <si>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</si>
  <si>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</si>
  <si>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</si>
  <si>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</si>
  <si>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</si>
  <si>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</si>
  <si>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</si>
  <si>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</si>
  <si>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</si>
  <si>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</si>
  <si>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</si>
  <si>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</si>
  <si>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</si>
  <si>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</si>
  <si>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</si>
  <si>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</si>
  <si>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</si>
  <si>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</si>
  <si>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</si>
  <si>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</si>
  <si>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</si>
  <si>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</si>
  <si>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</si>
  <si>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</si>
  <si>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</si>
  <si>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</si>
  <si>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</si>
  <si>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</si>
  <si>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</si>
  <si>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</si>
  <si>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</si>
  <si>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</si>
  <si>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</si>
  <si>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</si>
  <si>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</si>
  <si>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</si>
  <si>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</si>
  <si>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</si>
  <si>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</si>
  <si>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</si>
  <si>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</si>
  <si>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</si>
  <si>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</si>
  <si>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</si>
  <si>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</si>
  <si>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</si>
  <si>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</si>
  <si>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</si>
  <si>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</si>
  <si>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</si>
  <si>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</si>
  <si>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</si>
  <si>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</si>
  <si>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</si>
  <si>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</si>
  <si>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</si>
  <si>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</si>
  <si>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</si>
  <si>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</si>
  <si>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</si>
  <si>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</si>
  <si>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</si>
  <si>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</si>
  <si>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</si>
  <si>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</si>
  <si>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</si>
  <si>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</si>
  <si>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</si>
  <si>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</si>
  <si>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</si>
  <si>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</si>
  <si>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</si>
  <si>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</si>
  <si>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</si>
  <si>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</si>
  <si>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</si>
  <si>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</si>
  <si>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</si>
  <si>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</si>
  <si>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</si>
  <si>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</si>
  <si>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</si>
  <si>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</si>
  <si>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</si>
  <si>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</si>
  <si>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</si>
  <si>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</si>
  <si>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</si>
  <si>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</si>
  <si>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</si>
  <si>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</si>
  <si>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</si>
  <si>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</si>
  <si>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</si>
  <si>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</si>
  <si>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</si>
  <si>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</si>
  <si>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</si>
  <si>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</si>
  <si>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</si>
  <si>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</si>
  <si>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</si>
  <si>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</si>
  <si>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</si>
  <si>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</si>
  <si>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</si>
  <si>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</si>
  <si>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</si>
  <si>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</si>
  <si>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</si>
  <si>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</si>
  <si>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</si>
  <si>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</si>
  <si>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</si>
  <si>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</si>
  <si>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</si>
  <si>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</si>
  <si>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</si>
  <si>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</si>
  <si>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</si>
  <si>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</si>
  <si>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</si>
  <si>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</si>
  <si>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</si>
  <si>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</si>
  <si>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</si>
  <si>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</si>
  <si>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</si>
  <si>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</si>
  <si>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</si>
  <si>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</si>
  <si>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</si>
  <si>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</si>
  <si>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</si>
  <si>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</si>
  <si>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</si>
  <si>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</si>
  <si>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</si>
  <si>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</si>
  <si>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</si>
  <si>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</si>
  <si>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</si>
  <si>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</si>
  <si>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</si>
  <si>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</si>
  <si>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</si>
  <si>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</si>
  <si>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</si>
  <si>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</si>
  <si>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</si>
  <si>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</si>
  <si>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</si>
  <si>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</si>
  <si>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</si>
  <si>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</si>
  <si>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</si>
  <si>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</si>
  <si>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</si>
  <si>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</si>
  <si>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</si>
  <si>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</si>
  <si>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</si>
  <si>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</si>
  <si>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</si>
  <si>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</si>
  <si>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</si>
  <si>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</si>
  <si>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</si>
  <si>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</si>
  <si>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</si>
  <si>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</si>
  <si>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</si>
  <si>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</si>
  <si>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</si>
  <si>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</si>
  <si>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</si>
  <si>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</si>
  <si>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</si>
  <si>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</si>
  <si>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</si>
  <si>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</si>
  <si>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</si>
  <si>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</si>
  <si>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</si>
  <si>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</si>
  <si>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</si>
  <si>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</si>
  <si>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</si>
  <si>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</si>
  <si>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</si>
  <si>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</si>
  <si>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</si>
  <si>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</si>
  <si>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</si>
  <si>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</si>
  <si>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</si>
  <si>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</si>
  <si>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</si>
  <si>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</si>
  <si>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</si>
  <si>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</si>
  <si>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</si>
  <si>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</si>
  <si>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</si>
  <si>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</si>
  <si>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</si>
  <si>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</si>
  <si>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</si>
  <si>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</si>
  <si>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</si>
  <si>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</si>
  <si>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</si>
  <si>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</si>
  <si>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</si>
  <si>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</si>
  <si>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</si>
  <si>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</si>
  <si>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</si>
  <si>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</si>
  <si>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</si>
  <si>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</si>
  <si>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</si>
  <si>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</si>
  <si>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</si>
  <si>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</si>
  <si>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</si>
  <si>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</si>
  <si>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</si>
  <si>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</si>
  <si>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</si>
  <si>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</si>
  <si>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</si>
  <si>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</si>
  <si>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</si>
  <si>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</si>
  <si>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</si>
  <si>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</si>
  <si>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</si>
  <si>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</si>
  <si>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</si>
  <si>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</si>
  <si>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</si>
  <si>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</si>
  <si>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</si>
  <si>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</si>
  <si>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</si>
  <si>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</si>
  <si>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</si>
  <si>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</si>
  <si>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</si>
  <si>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</si>
  <si>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</si>
  <si>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</si>
  <si>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</si>
  <si>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</si>
  <si>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</si>
  <si>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</si>
  <si>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</si>
  <si>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</si>
  <si>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</si>
  <si>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</si>
  <si>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</si>
  <si>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</si>
  <si>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</si>
  <si>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</si>
  <si>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</si>
  <si>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</si>
  <si>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</si>
  <si>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</si>
  <si>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</si>
  <si>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</si>
  <si>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</si>
  <si>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</si>
  <si>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</si>
  <si>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</si>
  <si>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</si>
  <si>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</si>
  <si>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</si>
  <si>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</si>
  <si>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</si>
  <si>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</si>
  <si>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</si>
  <si>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</si>
  <si>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</si>
  <si>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</si>
  <si>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</si>
  <si>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</si>
  <si>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</si>
  <si>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</si>
  <si>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</si>
  <si>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</si>
  <si>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</si>
  <si>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</si>
  <si>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</si>
  <si>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</si>
  <si>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</si>
  <si>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</si>
  <si>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</si>
  <si>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</si>
  <si>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</si>
  <si>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</si>
  <si>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</si>
  <si>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</si>
  <si>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</si>
  <si>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</si>
  <si>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</si>
  <si>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</si>
  <si>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</si>
  <si>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</si>
  <si>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</si>
  <si>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</si>
  <si>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</si>
  <si>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</si>
  <si>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</si>
  <si>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</si>
  <si>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</si>
  <si>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</si>
  <si>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</si>
  <si>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</si>
  <si>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</si>
  <si>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</si>
  <si>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</si>
  <si>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</si>
  <si>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</si>
  <si>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</si>
  <si>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</si>
  <si>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</si>
  <si>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</si>
  <si>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</si>
  <si>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</si>
  <si>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</si>
  <si>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</si>
  <si>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</si>
  <si>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</si>
  <si>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</si>
  <si>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</si>
  <si>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</si>
  <si>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</si>
  <si>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</si>
  <si>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</si>
  <si>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</si>
  <si>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</si>
  <si>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</si>
  <si>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</si>
  <si>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</si>
  <si>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</si>
  <si>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</si>
  <si>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</si>
  <si>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</si>
  <si>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</si>
  <si>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</si>
  <si>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</si>
  <si>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</si>
  <si>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</si>
  <si>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</si>
  <si>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</si>
  <si>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</si>
  <si>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</si>
  <si>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</si>
  <si>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</si>
  <si>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</si>
  <si>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</si>
  <si>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</si>
  <si>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</si>
  <si>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</si>
  <si>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</si>
  <si>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</si>
  <si>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</si>
  <si>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</si>
  <si>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</si>
  <si>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</si>
  <si>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</si>
  <si>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</si>
  <si>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</si>
  <si>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</si>
  <si>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</si>
  <si>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</si>
  <si>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</si>
  <si>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</si>
  <si>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</si>
  <si>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</si>
  <si>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</si>
  <si>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</si>
  <si>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</si>
  <si>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</si>
  <si>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</si>
  <si>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</si>
  <si>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</si>
  <si>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</si>
  <si>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</si>
  <si>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</si>
  <si>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</si>
  <si>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</si>
  <si>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</si>
  <si>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</si>
  <si>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</si>
  <si>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</si>
  <si>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</si>
  <si>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</si>
  <si>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</si>
  <si>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</si>
  <si>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</si>
  <si>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</si>
  <si>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</si>
  <si>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</si>
  <si>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</si>
  <si>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</si>
  <si>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</si>
  <si>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</si>
  <si>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</si>
  <si>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</si>
  <si>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</si>
  <si>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</si>
  <si>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</si>
  <si>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</si>
  <si>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</si>
  <si>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</si>
  <si>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</si>
  <si>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</si>
  <si>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</si>
  <si>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</si>
  <si>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</si>
  <si>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</si>
  <si>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</si>
  <si>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</si>
  <si>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</si>
  <si>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</si>
  <si>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</si>
  <si>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</si>
  <si>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</si>
  <si>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</si>
  <si>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</si>
  <si>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</si>
  <si>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</si>
  <si>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</si>
  <si>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</si>
  <si>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</si>
  <si>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</si>
  <si>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</si>
  <si>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</si>
  <si>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</si>
  <si>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</si>
  <si>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</si>
  <si>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</si>
  <si>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</si>
  <si>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</si>
  <si>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</si>
  <si>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</si>
  <si>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</si>
  <si>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</si>
  <si>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</si>
  <si>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</si>
  <si>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</si>
  <si>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</si>
  <si>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</si>
  <si>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</si>
  <si>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</si>
  <si>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</si>
  <si>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</si>
  <si>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</si>
  <si>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</si>
  <si>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</si>
  <si>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</si>
  <si>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</si>
  <si>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</si>
  <si>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</si>
  <si>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</si>
  <si>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</si>
  <si>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</si>
  <si>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</si>
  <si>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</si>
  <si>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</si>
  <si>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</si>
  <si>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</si>
  <si>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</si>
  <si>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</si>
  <si>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</si>
  <si>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</si>
  <si>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</si>
  <si>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</si>
  <si>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</si>
  <si>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</si>
  <si>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</si>
  <si>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</si>
  <si>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</si>
  <si>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</si>
  <si>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</si>
  <si>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</si>
  <si>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</si>
  <si>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</si>
  <si>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</si>
  <si>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</si>
  <si>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</si>
  <si>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</si>
  <si>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</si>
  <si>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</si>
  <si>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</si>
  <si>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</si>
  <si>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</si>
  <si>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</si>
  <si>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</si>
  <si>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</si>
  <si>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</si>
  <si>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</si>
  <si>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</si>
  <si>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</si>
  <si>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</si>
  <si>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</si>
  <si>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</si>
  <si>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</si>
  <si>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</si>
  <si>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</si>
  <si>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</si>
  <si>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</si>
  <si>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</si>
  <si>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</si>
  <si>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</si>
  <si>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</si>
  <si>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</si>
  <si>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</si>
  <si>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</si>
  <si>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</si>
  <si>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</si>
  <si>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</si>
  <si>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</si>
  <si>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</si>
  <si>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</si>
  <si>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</si>
  <si>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</si>
  <si>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</si>
  <si>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</si>
  <si>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</si>
  <si>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</si>
  <si>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</si>
  <si>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</si>
  <si>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</si>
  <si>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</si>
  <si>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</si>
  <si>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</si>
  <si>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</si>
  <si>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</si>
  <si>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</si>
  <si>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</si>
  <si>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</si>
  <si>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</si>
  <si>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</si>
  <si>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</si>
  <si>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</si>
  <si>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</si>
  <si>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</si>
  <si>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</si>
  <si>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</si>
  <si>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</si>
  <si>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</si>
  <si>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</si>
  <si>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</si>
  <si>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</si>
  <si>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</si>
  <si>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</si>
  <si>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</si>
  <si>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</si>
  <si>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</si>
  <si>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</si>
  <si>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</si>
  <si>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</si>
  <si>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</si>
  <si>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</si>
  <si>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</si>
  <si>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</si>
  <si>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</si>
  <si>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</si>
  <si>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</si>
  <si>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</si>
  <si>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</si>
  <si>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</si>
  <si>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</si>
  <si>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</si>
  <si>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</si>
  <si>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</si>
  <si>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</si>
  <si>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</si>
  <si>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</si>
  <si>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</si>
  <si>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</si>
  <si>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</si>
  <si>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</si>
  <si>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</si>
  <si>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</si>
  <si>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</si>
  <si>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</si>
  <si>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</si>
  <si>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</si>
  <si>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</si>
  <si>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</si>
  <si>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</si>
  <si>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</si>
  <si>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</si>
  <si>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</si>
  <si>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</si>
  <si>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</si>
  <si>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</si>
  <si>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</si>
  <si>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</si>
  <si>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</si>
  <si>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</si>
  <si>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</si>
  <si>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</si>
  <si>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</si>
  <si>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</si>
  <si>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</si>
  <si>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</si>
  <si>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</si>
  <si>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</si>
  <si>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</si>
  <si>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</si>
  <si>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</si>
  <si>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</si>
  <si>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</si>
  <si>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</si>
  <si>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</si>
  <si>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</si>
  <si>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</si>
  <si>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</si>
  <si>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</si>
  <si>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</si>
  <si>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</si>
  <si>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</si>
  <si>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</si>
  <si>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</si>
  <si>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</si>
  <si>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</si>
  <si>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</si>
  <si>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</si>
  <si>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</si>
  <si>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</si>
  <si>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</si>
  <si>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</si>
  <si>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</si>
  <si>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</si>
  <si>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</si>
  <si>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</si>
  <si>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</si>
  <si>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</si>
  <si>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</si>
  <si>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</si>
  <si>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</si>
  <si>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</si>
  <si>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</si>
  <si>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</si>
  <si>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</si>
  <si>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</si>
  <si>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</si>
  <si>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</si>
  <si>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</si>
  <si>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</si>
  <si>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</si>
  <si>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</si>
  <si>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</si>
  <si>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</si>
  <si>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</si>
  <si>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</si>
  <si>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</si>
  <si>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</si>
  <si>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</si>
  <si>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</si>
  <si>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</si>
  <si>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</si>
  <si>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</si>
  <si>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</si>
  <si>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</si>
  <si>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</si>
  <si>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</si>
  <si>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</si>
  <si>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</si>
  <si>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</si>
  <si>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</si>
  <si>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</si>
  <si>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</si>
  <si>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</si>
  <si>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</si>
  <si>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</si>
  <si>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</si>
  <si>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</si>
  <si>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</si>
  <si>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</si>
  <si>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</si>
  <si>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</si>
  <si>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</si>
  <si>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</si>
  <si>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</si>
  <si>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</si>
  <si>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</si>
  <si>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</si>
  <si>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</si>
  <si>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</si>
  <si>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</si>
  <si>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</si>
  <si>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</si>
  <si>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</si>
  <si>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</si>
  <si>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</si>
  <si>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</si>
  <si>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</si>
  <si>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</si>
  <si>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</si>
  <si>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</si>
  <si>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</si>
  <si>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</si>
  <si>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</si>
  <si>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</si>
  <si>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</si>
  <si>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</si>
  <si>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</si>
  <si>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</si>
  <si>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</si>
  <si>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</si>
  <si>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</si>
  <si>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</si>
  <si>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</si>
  <si>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</si>
  <si>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</si>
  <si>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</si>
  <si>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</si>
  <si>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</si>
  <si>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</si>
  <si>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</si>
  <si>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</si>
  <si>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</si>
  <si>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</si>
  <si>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</si>
  <si>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</si>
  <si>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</si>
  <si>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</si>
  <si>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</si>
  <si>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</si>
  <si>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</si>
  <si>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</si>
  <si>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</si>
  <si>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</si>
  <si>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</si>
  <si>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</si>
  <si>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</si>
  <si>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</si>
  <si>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</si>
  <si>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</si>
  <si>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</si>
  <si>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</si>
  <si>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</si>
  <si>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</si>
  <si>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</si>
  <si>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</si>
  <si>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</si>
  <si>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</si>
  <si>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</si>
  <si>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</si>
  <si>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</si>
  <si>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</si>
  <si>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</si>
  <si>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</si>
  <si>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</si>
  <si>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</si>
  <si>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</si>
  <si>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</si>
  <si>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</si>
  <si>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</si>
  <si>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</si>
  <si>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</si>
  <si>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</si>
  <si>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</si>
  <si>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</si>
  <si>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</si>
  <si>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</si>
  <si>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</si>
  <si>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</si>
  <si>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</si>
  <si>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</si>
  <si>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</si>
  <si>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</si>
  <si>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</si>
  <si>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</si>
  <si>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</si>
  <si>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</si>
  <si>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</si>
  <si>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</si>
  <si>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</si>
  <si>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</si>
  <si>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</si>
  <si>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</si>
  <si>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</si>
  <si>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</si>
  <si>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</si>
  <si>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</si>
  <si>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</si>
  <si>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</si>
  <si>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</si>
  <si>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</si>
  <si>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</si>
  <si>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</si>
  <si>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</si>
  <si>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</si>
  <si>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</si>
  <si>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</si>
  <si>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</si>
  <si>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</si>
  <si>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</si>
  <si>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</si>
  <si>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</si>
  <si>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</si>
  <si>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</si>
  <si>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</si>
  <si>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</si>
  <si>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</si>
  <si>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</si>
  <si>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</si>
  <si>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</si>
  <si>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</si>
  <si>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</si>
  <si>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</si>
  <si>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</si>
  <si>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</si>
  <si>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</si>
  <si>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</si>
  <si>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</si>
  <si>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</si>
  <si>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</si>
  <si>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</si>
  <si>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</si>
  <si>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</si>
  <si>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</si>
  <si>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</si>
  <si>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</si>
  <si>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</si>
  <si>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</si>
  <si>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</si>
  <si>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</si>
  <si>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</si>
  <si>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</si>
  <si>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</si>
  <si>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</si>
  <si>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</si>
  <si>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</si>
  <si>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</si>
  <si>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</si>
  <si>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</si>
  <si>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</si>
  <si>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</si>
  <si>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</si>
  <si>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</si>
  <si>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</si>
  <si>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</si>
  <si>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</si>
  <si>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</si>
  <si>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</si>
  <si>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</si>
  <si>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</si>
  <si>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</si>
  <si>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</si>
  <si>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</si>
  <si>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</si>
  <si>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</si>
  <si>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</si>
  <si>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</si>
  <si>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</si>
  <si>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</si>
  <si>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</si>
  <si>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</si>
  <si>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</si>
  <si>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</si>
  <si>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</si>
  <si>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</si>
  <si>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</si>
  <si>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</si>
  <si>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</si>
  <si>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</si>
  <si>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</si>
  <si>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</si>
  <si>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</si>
  <si>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</si>
  <si>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</si>
  <si>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</si>
  <si>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</si>
  <si>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</si>
  <si>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</si>
  <si>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</si>
  <si>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</si>
  <si>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</si>
  <si>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</si>
  <si>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</si>
  <si>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</si>
  <si>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</si>
  <si>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</si>
  <si>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</si>
  <si>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</si>
  <si>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</si>
  <si>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</si>
  <si>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</si>
  <si>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</si>
  <si>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</si>
  <si>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</si>
  <si>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</si>
  <si>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</si>
  <si>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</si>
  <si>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</si>
  <si>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</si>
  <si>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</si>
  <si>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</si>
  <si>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</si>
  <si>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</si>
  <si>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</si>
  <si>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</si>
  <si>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</si>
  <si>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</si>
  <si>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</si>
  <si>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</si>
  <si>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</si>
  <si>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</si>
  <si>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</si>
  <si>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</si>
  <si>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</si>
  <si>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</si>
  <si>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</si>
  <si>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</si>
  <si>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</si>
  <si>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</si>
  <si>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</si>
  <si>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</si>
  <si>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</si>
  <si>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</si>
  <si>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</si>
  <si>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</si>
  <si>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</si>
  <si>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</si>
  <si>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</si>
  <si>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</si>
  <si>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</si>
  <si>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</si>
  <si>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</si>
  <si>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</si>
  <si>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</si>
  <si>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</si>
  <si>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</si>
  <si>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</si>
  <si>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</si>
  <si>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</si>
  <si>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</si>
  <si>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</si>
  <si>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</si>
  <si>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</si>
  <si>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</si>
  <si>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</si>
  <si>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</si>
  <si>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</si>
  <si>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</si>
  <si>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</si>
  <si>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</si>
  <si>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</si>
  <si>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</si>
  <si>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</si>
  <si>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</si>
  <si>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</si>
  <si>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</si>
  <si>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</si>
  <si>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</si>
  <si>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</si>
  <si>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</si>
  <si>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</si>
  <si>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</si>
  <si>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</si>
  <si>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</si>
  <si>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</si>
  <si>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</si>
  <si>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</si>
  <si>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</si>
  <si>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</si>
  <si>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</si>
  <si>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</si>
  <si>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</si>
  <si>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</si>
  <si>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</si>
  <si>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</si>
  <si>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</si>
  <si>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</si>
  <si>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</si>
  <si>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</si>
  <si>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</si>
  <si>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</si>
  <si>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</si>
  <si>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</si>
  <si>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</si>
  <si>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</si>
  <si>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</si>
  <si>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</si>
  <si>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</si>
  <si>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</si>
  <si>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</si>
  <si>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</si>
  <si>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</si>
  <si>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</si>
  <si>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</si>
  <si>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</si>
  <si>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</si>
  <si>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</si>
  <si>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</si>
  <si>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</si>
  <si>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</si>
  <si>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</si>
  <si>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</si>
  <si>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</si>
  <si>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</si>
  <si>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</si>
  <si>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</si>
  <si>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</si>
  <si>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</si>
  <si>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</si>
  <si>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</si>
  <si>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</si>
  <si>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</si>
  <si>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</si>
  <si>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</si>
  <si>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</si>
  <si>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</si>
  <si>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</si>
  <si>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</si>
  <si>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</si>
  <si>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</si>
  <si>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</si>
  <si>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</si>
  <si>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</si>
  <si>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</si>
  <si>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</si>
  <si>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</si>
  <si>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</si>
  <si>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</si>
  <si>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</si>
  <si>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</si>
  <si>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</si>
  <si>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</si>
  <si>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</si>
  <si>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</si>
  <si>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</si>
  <si>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</si>
  <si>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</si>
  <si>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</si>
  <si>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</si>
  <si>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</si>
  <si>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</si>
  <si>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</si>
  <si>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</si>
  <si>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</si>
  <si>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</si>
  <si>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</si>
  <si>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</si>
  <si>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</si>
  <si>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</si>
  <si>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</si>
  <si>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</si>
  <si>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</si>
  <si>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</si>
  <si>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</si>
  <si>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</si>
  <si>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</si>
  <si>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</si>
  <si>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</si>
  <si>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</si>
  <si>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</si>
  <si>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</si>
  <si>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</si>
  <si>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</si>
  <si>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</si>
  <si>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</si>
  <si>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</si>
  <si>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</si>
  <si>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</si>
  <si>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</si>
  <si>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</si>
  <si>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</si>
  <si>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</si>
  <si>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</si>
  <si>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</si>
  <si>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</si>
  <si>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</si>
  <si>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</si>
  <si>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</si>
  <si>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</si>
  <si>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</si>
  <si>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</si>
  <si>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</si>
  <si>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</si>
  <si>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</si>
  <si>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</si>
  <si>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</si>
  <si>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</si>
  <si>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</si>
  <si>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</si>
  <si>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</si>
  <si>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</si>
  <si>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</si>
  <si>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</si>
  <si>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</si>
  <si>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</si>
  <si>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</si>
  <si>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</si>
  <si>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</si>
  <si>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</si>
  <si>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</si>
  <si>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</si>
  <si>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</si>
  <si>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</si>
  <si>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</si>
  <si>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</si>
  <si>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</si>
  <si>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</si>
  <si>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</si>
  <si>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</si>
  <si>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</si>
  <si>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</si>
  <si>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</si>
  <si>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</si>
  <si>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</si>
  <si>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</si>
  <si>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</si>
  <si>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</si>
  <si>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</si>
  <si>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</si>
  <si>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</si>
  <si>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</si>
  <si>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</si>
  <si>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</si>
  <si>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</si>
  <si>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</si>
  <si>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</si>
  <si>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</si>
  <si>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</si>
  <si>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</si>
  <si>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</si>
  <si>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</si>
  <si>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</si>
  <si>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</si>
  <si>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</si>
  <si>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</si>
  <si>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</si>
  <si>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</si>
  <si>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</si>
  <si>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</si>
  <si>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</si>
  <si>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</si>
  <si>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</si>
  <si>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</si>
  <si>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</si>
  <si>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</si>
  <si>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</si>
  <si>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</si>
  <si>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</si>
  <si>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</si>
  <si>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</si>
  <si>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</si>
  <si>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</si>
  <si>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</si>
  <si>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</si>
  <si>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</si>
  <si>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</si>
  <si>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</si>
  <si>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</si>
  <si>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</si>
  <si>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</si>
  <si>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</si>
  <si>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</si>
  <si>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</si>
  <si>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</si>
  <si>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</si>
  <si>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</si>
  <si>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</si>
  <si>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</si>
  <si>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</si>
  <si>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</si>
  <si>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</si>
  <si>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</si>
  <si>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</si>
  <si>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</si>
  <si>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</si>
  <si>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</si>
  <si>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</si>
  <si>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</si>
  <si>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</si>
  <si>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</si>
  <si>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</si>
  <si>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</si>
  <si>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</si>
  <si>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</si>
  <si>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</si>
  <si>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</si>
  <si>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</si>
  <si>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</si>
  <si>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</si>
  <si>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</si>
  <si>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</si>
  <si>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</si>
  <si>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</si>
  <si>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</si>
  <si>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</si>
  <si>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</si>
  <si>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</si>
  <si>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</si>
  <si>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</si>
  <si>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</si>
  <si>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</si>
  <si>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</si>
  <si>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</si>
  <si>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</si>
  <si>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</si>
  <si>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</si>
  <si>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</si>
  <si>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</si>
  <si>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</si>
  <si>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</si>
  <si>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</si>
  <si>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</si>
  <si>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</si>
  <si>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</si>
  <si>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</si>
  <si>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</si>
  <si>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</si>
  <si>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</si>
  <si>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</si>
  <si>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</si>
  <si>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</si>
  <si>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</si>
  <si>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</si>
  <si>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</si>
  <si>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</si>
  <si>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</si>
  <si>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</si>
  <si>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</si>
  <si>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</si>
  <si>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</si>
  <si>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</si>
  <si>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</si>
  <si>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</si>
  <si>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</si>
  <si>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</si>
  <si>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</si>
  <si>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</si>
  <si>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</si>
  <si>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</si>
  <si>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</si>
  <si>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</si>
  <si>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</si>
  <si>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</si>
  <si>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</si>
  <si>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</si>
  <si>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</si>
  <si>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</si>
  <si>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</si>
  <si>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</si>
  <si>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</si>
  <si>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</si>
  <si>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</si>
  <si>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</si>
  <si>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</si>
  <si>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</si>
  <si>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</si>
  <si>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</si>
  <si>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</si>
  <si>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</si>
  <si>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</si>
  <si>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</si>
  <si>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</si>
  <si>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</si>
  <si>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</si>
  <si>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</si>
  <si>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</si>
  <si>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</si>
  <si>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</si>
  <si>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</si>
  <si>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</si>
  <si>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</si>
  <si>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</si>
  <si>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</si>
  <si>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</si>
  <si>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</si>
  <si>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</si>
  <si>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</si>
  <si>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</si>
  <si>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</si>
  <si>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</si>
  <si>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</si>
  <si>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</si>
  <si>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</si>
  <si>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</si>
  <si>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</si>
  <si>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</si>
  <si>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</si>
  <si>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</si>
  <si>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</si>
  <si>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</si>
  <si>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</si>
  <si>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</si>
  <si>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</si>
  <si>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</si>
  <si>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</si>
  <si>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</si>
  <si>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</si>
  <si>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</si>
  <si>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</si>
  <si>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</si>
  <si>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</si>
  <si>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</si>
  <si>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</si>
  <si>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</si>
  <si>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</si>
  <si>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</si>
  <si>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</si>
  <si>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</si>
  <si>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</si>
  <si>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</si>
  <si>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</si>
  <si>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</si>
  <si>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</si>
  <si>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</si>
  <si>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</si>
  <si>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</si>
  <si>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</si>
  <si>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</si>
  <si>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</si>
  <si>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</si>
  <si>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</si>
  <si>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</si>
  <si>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</si>
  <si>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</si>
  <si>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</si>
  <si>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</si>
  <si>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</si>
  <si>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</si>
  <si>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</si>
  <si>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</si>
  <si>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</si>
  <si>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</si>
  <si>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</si>
  <si>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</si>
  <si>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</si>
  <si>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</si>
  <si>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</si>
  <si>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</si>
  <si>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</si>
  <si>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</si>
  <si>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</si>
  <si>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</si>
  <si>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</si>
  <si>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</si>
  <si>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</si>
  <si>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</si>
  <si>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</si>
  <si>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</si>
  <si>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</si>
  <si>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</si>
  <si>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</si>
  <si>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</si>
  <si>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</si>
  <si>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</si>
  <si>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</si>
  <si>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</si>
  <si>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</si>
  <si>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</si>
  <si>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</si>
  <si>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</si>
  <si>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</si>
  <si>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</si>
  <si>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</si>
  <si>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</si>
  <si>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</si>
  <si>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</si>
  <si>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</si>
  <si>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</si>
  <si>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</si>
  <si>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</si>
  <si>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</si>
  <si>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</si>
  <si>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</si>
  <si>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</si>
  <si>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</si>
  <si>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</si>
  <si>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</si>
  <si>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</si>
  <si>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</si>
  <si>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</si>
  <si>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</si>
  <si>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</si>
  <si>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</si>
  <si>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</si>
  <si>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</si>
  <si>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</si>
  <si>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</si>
  <si>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</si>
  <si>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</si>
  <si>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</si>
  <si>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</si>
  <si>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</si>
  <si>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</si>
  <si>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</si>
  <si>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</si>
  <si>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</si>
  <si>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</si>
  <si>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</si>
  <si>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</si>
  <si>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</si>
  <si>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</si>
  <si>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</si>
  <si>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</si>
  <si>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</si>
  <si>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</si>
  <si>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</si>
  <si>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</si>
  <si>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</si>
  <si>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</si>
  <si>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</si>
  <si>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</si>
  <si>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</si>
  <si>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</si>
  <si>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</si>
  <si>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</si>
  <si>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</si>
  <si>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</si>
  <si>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</si>
  <si>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</si>
  <si>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</si>
  <si>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</si>
  <si>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</si>
  <si>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</si>
  <si>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</si>
  <si>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</si>
  <si>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</si>
  <si>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</si>
  <si>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</si>
  <si>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</si>
  <si>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</si>
  <si>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</si>
  <si>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</si>
  <si>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</si>
  <si>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</si>
  <si>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</si>
  <si>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</si>
  <si>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</si>
  <si>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</si>
  <si>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</si>
  <si>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</si>
  <si>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</si>
  <si>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</si>
  <si>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</si>
  <si>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</si>
  <si>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</si>
  <si>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</si>
  <si>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</si>
  <si>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</si>
  <si>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</si>
  <si>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</si>
  <si>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</si>
  <si>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</si>
  <si>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</si>
  <si>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</si>
  <si>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</si>
  <si>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</si>
  <si>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</si>
  <si>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</si>
  <si>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</si>
  <si>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</si>
  <si>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</si>
  <si>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</si>
  <si>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</si>
  <si>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</si>
  <si>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</si>
  <si>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</si>
  <si>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</si>
  <si>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</si>
  <si>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</si>
  <si>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</si>
  <si>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</si>
  <si>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</si>
  <si>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</si>
  <si>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</si>
  <si>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</si>
  <si>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</si>
  <si>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</si>
  <si>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</si>
  <si>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</si>
  <si>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</si>
  <si>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</si>
  <si>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</si>
  <si>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</si>
  <si>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</si>
  <si>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</si>
  <si>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</si>
  <si>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</si>
  <si>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</si>
  <si>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</si>
  <si>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</si>
  <si>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</si>
  <si>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</si>
  <si>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</si>
  <si>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</si>
  <si>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</si>
  <si>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</si>
  <si>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</si>
  <si>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</si>
  <si>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</si>
  <si>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</si>
  <si>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</si>
  <si>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</si>
  <si>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</si>
  <si>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</si>
  <si>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</si>
  <si>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</si>
  <si>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</si>
  <si>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</si>
  <si>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</si>
  <si>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</si>
  <si>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</si>
  <si>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</si>
  <si>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</si>
  <si>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</si>
  <si>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</si>
  <si>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</si>
  <si>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</si>
  <si>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</si>
  <si>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</si>
  <si>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</si>
  <si>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</si>
  <si>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</si>
  <si>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</si>
  <si>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</si>
  <si>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</si>
  <si>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</si>
  <si>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</si>
  <si>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</si>
  <si>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</si>
  <si>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</si>
  <si>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</si>
  <si>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</si>
  <si>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</si>
  <si>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</si>
  <si>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</si>
  <si>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</si>
  <si>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</si>
  <si>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</si>
  <si>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</si>
  <si>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</si>
  <si>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</si>
  <si>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</si>
  <si>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</si>
  <si>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</si>
  <si>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</si>
  <si>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</si>
  <si>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</si>
  <si>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</si>
  <si>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</si>
  <si>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</si>
  <si>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</si>
  <si>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</si>
  <si>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</si>
  <si>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</si>
  <si>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</si>
  <si>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</si>
  <si>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</si>
  <si>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</si>
  <si>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</si>
  <si>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</si>
  <si>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</si>
  <si>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</si>
  <si>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</si>
  <si>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</si>
  <si>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</si>
  <si>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</si>
  <si>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</si>
  <si>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</si>
  <si>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</si>
  <si>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</si>
  <si>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</si>
  <si>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</si>
  <si>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</si>
  <si>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</si>
  <si>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</si>
  <si>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</si>
  <si>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</si>
  <si>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</si>
  <si>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</si>
  <si>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</si>
  <si>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</si>
  <si>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</si>
  <si>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</si>
  <si>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</si>
  <si>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</si>
  <si>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</si>
  <si>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</si>
  <si>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</si>
  <si>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</si>
  <si>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</si>
  <si>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</si>
  <si>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</si>
  <si>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</si>
  <si>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</si>
  <si>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</si>
  <si>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</si>
  <si>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</si>
  <si>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</si>
  <si>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</si>
  <si>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</si>
  <si>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</si>
  <si>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</si>
  <si>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</si>
  <si>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</si>
  <si>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</si>
  <si>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</si>
  <si>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</si>
  <si>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</si>
  <si>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</si>
  <si>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</si>
  <si>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</si>
  <si>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</si>
  <si>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</si>
  <si>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</si>
  <si>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</si>
  <si>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</si>
  <si>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</si>
  <si>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</si>
  <si>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</si>
  <si>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</si>
  <si>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</si>
  <si>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</si>
  <si>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</si>
  <si>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</si>
  <si>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</si>
  <si>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</si>
  <si>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</si>
  <si>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</si>
  <si>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</si>
  <si>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</si>
  <si>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</si>
  <si>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</si>
  <si>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</si>
  <si>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</si>
  <si>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</si>
  <si>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</si>
  <si>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</si>
  <si>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</si>
  <si>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</si>
  <si>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</si>
  <si>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</si>
  <si>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</si>
  <si>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</si>
  <si>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</si>
  <si>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</si>
  <si>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</si>
  <si>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</si>
  <si>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</si>
  <si>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</si>
  <si>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</si>
  <si>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</si>
  <si>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</si>
  <si>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</si>
  <si>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</si>
  <si>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</si>
  <si>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</si>
  <si>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</si>
  <si>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</si>
  <si>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</si>
  <si>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</si>
  <si>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</si>
  <si>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</si>
  <si>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</si>
  <si>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</si>
  <si>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</si>
  <si>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</si>
  <si>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</si>
  <si>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</si>
  <si>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</si>
  <si>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</si>
  <si>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</si>
  <si>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</si>
  <si>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</si>
  <si>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</si>
  <si>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</si>
  <si>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</si>
  <si>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</si>
  <si>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</si>
  <si>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</si>
  <si>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</si>
  <si>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</si>
  <si>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</si>
  <si>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</si>
  <si>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</si>
  <si>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</si>
  <si>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</si>
  <si>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</si>
  <si>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</si>
  <si>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</si>
  <si>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</si>
  <si>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</si>
  <si>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</si>
  <si>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</si>
  <si>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</si>
  <si>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</si>
  <si>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</si>
  <si>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</si>
  <si>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</si>
  <si>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</si>
  <si>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</si>
  <si>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</si>
  <si>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</si>
  <si>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</si>
  <si>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</si>
  <si>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</si>
  <si>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</si>
  <si>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</si>
  <si>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</si>
  <si>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</si>
  <si>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</si>
  <si>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</si>
  <si>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</si>
  <si>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</si>
  <si>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</si>
  <si>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</si>
  <si>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</si>
  <si>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</si>
  <si>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</si>
  <si>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</si>
  <si>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</si>
  <si>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</si>
  <si>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</si>
  <si>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</si>
  <si>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</si>
  <si>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</si>
  <si>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</si>
  <si>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</si>
  <si>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</si>
  <si>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</si>
  <si>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</si>
  <si>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</si>
  <si>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</si>
  <si>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</si>
  <si>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</si>
  <si>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</si>
  <si>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</si>
  <si>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</si>
  <si>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</si>
  <si>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</si>
  <si>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</si>
  <si>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</si>
  <si>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</si>
  <si>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</si>
  <si>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</si>
  <si>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</si>
  <si>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</si>
  <si>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</si>
  <si>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</si>
  <si>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</si>
  <si>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</si>
  <si>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</si>
  <si>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</si>
  <si>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</si>
  <si>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</si>
  <si>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</si>
  <si>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</si>
  <si>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</si>
  <si>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</si>
  <si>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</si>
  <si>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</si>
  <si>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</si>
  <si>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</si>
  <si>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</si>
  <si>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</si>
  <si>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</si>
  <si>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</si>
  <si>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</si>
  <si>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</si>
  <si>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</si>
  <si>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</si>
  <si>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</si>
  <si>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</si>
  <si>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</si>
  <si>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</si>
  <si>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</si>
  <si>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</si>
  <si>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</si>
  <si>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</si>
  <si>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</si>
  <si>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</si>
  <si>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</si>
  <si>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</si>
  <si>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</si>
  <si>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</si>
  <si>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</si>
  <si>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</si>
  <si>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</si>
  <si>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</si>
  <si>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</si>
  <si>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</si>
  <si>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</si>
  <si>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</si>
  <si>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</si>
  <si>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</si>
  <si>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</si>
  <si>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</si>
  <si>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</si>
  <si>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</si>
  <si>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</si>
  <si>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</si>
  <si>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</si>
  <si>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</si>
  <si>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</si>
  <si>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</si>
  <si>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</si>
  <si>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</si>
  <si>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</si>
  <si>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</si>
  <si>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</si>
  <si>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</si>
  <si>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</si>
  <si>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</si>
  <si>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</si>
  <si>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</si>
  <si>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</si>
  <si>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</si>
  <si>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</si>
  <si>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</si>
  <si>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</si>
  <si>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</si>
  <si>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</si>
  <si>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</si>
  <si>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</si>
  <si>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</si>
  <si>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</si>
  <si>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</si>
  <si>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</si>
  <si>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</si>
  <si>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</si>
  <si>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</si>
  <si>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</si>
  <si>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</si>
  <si>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</si>
  <si>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</si>
  <si>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</si>
  <si>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</si>
  <si>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</si>
  <si>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</si>
  <si>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</si>
  <si>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</si>
  <si>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</si>
  <si>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</si>
  <si>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</si>
  <si>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</si>
  <si>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</si>
  <si>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</si>
  <si>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</si>
  <si>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</si>
  <si>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</si>
  <si>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</si>
  <si>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</si>
  <si>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</si>
  <si>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</si>
  <si>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</si>
  <si>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</si>
  <si>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</si>
  <si>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</si>
  <si>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</si>
  <si>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</si>
  <si>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</si>
  <si>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</si>
  <si>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</si>
  <si>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</si>
  <si>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</si>
  <si>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</si>
  <si>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</si>
  <si>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</si>
  <si>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</si>
  <si>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</si>
  <si>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</si>
  <si>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</si>
  <si>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</si>
  <si>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</si>
  <si>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</si>
  <si>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</si>
  <si>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</si>
  <si>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</si>
  <si>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</si>
  <si>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</si>
  <si>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</si>
  <si>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</si>
  <si>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</si>
  <si>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</si>
  <si>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</si>
  <si>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</si>
  <si>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</si>
  <si>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</si>
  <si>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</si>
  <si>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</si>
  <si>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</si>
  <si>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</si>
  <si>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</si>
  <si>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</si>
  <si>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</si>
  <si>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</si>
  <si>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</si>
  <si>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</si>
  <si>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</si>
  <si>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</si>
  <si>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</si>
  <si>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</si>
  <si>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</si>
  <si>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</si>
  <si>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</si>
  <si>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</si>
  <si>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</si>
  <si>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</si>
  <si>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</si>
  <si>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</si>
  <si>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</si>
  <si>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</si>
  <si>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</si>
  <si>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</si>
  <si>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</si>
  <si>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</si>
  <si>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</si>
  <si>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</si>
  <si>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</si>
  <si>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</si>
  <si>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</si>
  <si>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</si>
  <si>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</si>
  <si>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</si>
  <si>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</si>
  <si>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</si>
  <si>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</si>
  <si>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</si>
  <si>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</si>
  <si>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</si>
  <si>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</si>
  <si>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</si>
  <si>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</si>
  <si>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</si>
  <si>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</si>
  <si>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</si>
  <si>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</si>
  <si>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</si>
  <si>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</si>
  <si>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</si>
  <si>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</si>
  <si>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</si>
  <si>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</si>
  <si>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</si>
  <si>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</si>
  <si>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</si>
  <si>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</si>
  <si>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</si>
  <si>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</si>
  <si>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</si>
  <si>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</si>
  <si>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</si>
  <si>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</si>
  <si>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</si>
  <si>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</si>
  <si>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</si>
  <si>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</si>
  <si>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</si>
  <si>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</si>
  <si>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</si>
  <si>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</si>
  <si>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</si>
  <si>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</si>
  <si>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</si>
  <si>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</si>
  <si>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</si>
  <si>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</si>
  <si>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</si>
  <si>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</si>
  <si>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</si>
  <si>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</si>
  <si>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</si>
  <si>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</si>
  <si>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</si>
  <si>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</si>
  <si>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</si>
  <si>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</si>
  <si>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</si>
  <si>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</si>
  <si>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</si>
  <si>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</si>
  <si>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</si>
  <si>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</si>
  <si>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</si>
  <si>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</si>
  <si>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</si>
  <si>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</si>
  <si>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</si>
  <si>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</si>
  <si>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</si>
  <si>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</si>
  <si>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</si>
  <si>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</si>
  <si>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</si>
  <si>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</si>
  <si>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</si>
  <si>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</si>
  <si>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</si>
  <si>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</si>
  <si>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</si>
  <si>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</si>
  <si>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</si>
  <si>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</si>
  <si>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</si>
  <si>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</si>
  <si>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</si>
  <si>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</si>
  <si>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</si>
  <si>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</si>
  <si>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</si>
  <si>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</si>
  <si>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</si>
  <si>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</si>
  <si>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</si>
  <si>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</si>
  <si>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</si>
  <si>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</si>
  <si>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</si>
  <si>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</si>
  <si>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</si>
  <si>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</si>
  <si>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</si>
  <si>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</si>
  <si>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</si>
  <si>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</si>
  <si>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</si>
  <si>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</si>
  <si>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</si>
  <si>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</si>
  <si>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</si>
  <si>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</si>
  <si>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</si>
  <si>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</si>
  <si>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</si>
  <si>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</si>
  <si>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</si>
  <si>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</si>
  <si>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</si>
  <si>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</si>
  <si>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</si>
  <si>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</si>
  <si>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</si>
  <si>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</si>
  <si>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</si>
  <si>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</si>
  <si>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</si>
  <si>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</si>
  <si>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</si>
  <si>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</si>
  <si>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</si>
  <si>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</si>
  <si>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</si>
  <si>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</si>
  <si>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</si>
  <si>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</si>
  <si>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</si>
  <si>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</si>
  <si>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</si>
  <si>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</si>
  <si>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</si>
  <si>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</si>
  <si>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</si>
  <si>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</si>
  <si>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</si>
  <si>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</si>
  <si>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</si>
  <si>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</si>
  <si>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</si>
  <si>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</si>
  <si>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</si>
  <si>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</si>
  <si>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</si>
  <si>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</si>
  <si>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</si>
  <si>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</si>
  <si>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</si>
  <si>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</si>
  <si>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</si>
  <si>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</si>
  <si>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</si>
  <si>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</si>
  <si>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</si>
  <si>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</si>
  <si>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</si>
  <si>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</si>
  <si>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</si>
  <si>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</si>
  <si>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</si>
  <si>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</si>
  <si>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</si>
  <si>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</si>
  <si>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</si>
  <si>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</si>
  <si>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</si>
  <si>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</si>
  <si>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</si>
  <si>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</si>
  <si>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</si>
  <si>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</si>
  <si>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</si>
  <si>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</si>
  <si>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</si>
  <si>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</si>
  <si>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</si>
  <si>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</si>
  <si>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</si>
  <si>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</si>
  <si>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</si>
  <si>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</si>
  <si>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</si>
  <si>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</si>
  <si>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</si>
  <si>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</si>
  <si>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</si>
  <si>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</si>
  <si>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</si>
  <si>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</si>
  <si>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</si>
  <si>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</si>
  <si>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</si>
  <si>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</si>
  <si>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</si>
  <si>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</si>
  <si>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</si>
  <si>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</si>
  <si>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</si>
  <si>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</si>
  <si>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</si>
  <si>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</si>
  <si>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</si>
  <si>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</si>
  <si>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</si>
  <si>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</si>
  <si>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</si>
  <si>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</si>
  <si>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</si>
  <si>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</si>
  <si>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</si>
  <si>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</si>
  <si>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</si>
  <si>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</si>
  <si>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</si>
  <si>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</si>
  <si>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</si>
  <si>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</si>
  <si>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</si>
  <si>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</si>
  <si>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</si>
  <si>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</si>
  <si>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</si>
  <si>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</si>
  <si>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</si>
  <si>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</si>
  <si>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</si>
  <si>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</si>
  <si>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</si>
  <si>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</si>
  <si>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</si>
  <si>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</si>
  <si>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</si>
  <si>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</si>
  <si>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</si>
  <si>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</si>
  <si>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</si>
  <si>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</si>
  <si>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</si>
  <si>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</si>
  <si>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</si>
  <si>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</si>
  <si>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</si>
  <si>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</si>
  <si>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</si>
  <si>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</si>
  <si>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</si>
  <si>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</si>
  <si>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</si>
  <si>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</si>
  <si>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</si>
  <si>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</si>
  <si>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</si>
  <si>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</si>
  <si>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</si>
  <si>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</si>
  <si>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</si>
  <si>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</si>
  <si>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</si>
  <si>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</si>
  <si>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</si>
  <si>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</si>
  <si>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</si>
  <si>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</si>
  <si>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</si>
  <si>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</si>
  <si>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</si>
  <si>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</si>
  <si>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</si>
  <si>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</si>
  <si>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</si>
  <si>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</si>
  <si>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</si>
  <si>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</si>
  <si>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</si>
  <si>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</si>
  <si>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</si>
  <si>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</si>
  <si>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</si>
  <si>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</si>
  <si>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</si>
  <si>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</si>
  <si>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</si>
  <si>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</si>
  <si>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</si>
  <si>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</si>
  <si>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</si>
  <si>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</si>
  <si>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</si>
  <si>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</si>
  <si>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</si>
  <si>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</si>
  <si>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</si>
  <si>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</si>
  <si>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</si>
  <si>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</si>
  <si>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</si>
  <si>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</si>
  <si>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</si>
  <si>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</si>
  <si>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</si>
  <si>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</si>
  <si>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</si>
  <si>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</si>
  <si>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</si>
  <si>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</si>
  <si>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</si>
  <si>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</si>
  <si>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</si>
  <si>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</si>
  <si>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</si>
  <si>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</si>
  <si>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</si>
  <si>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</si>
  <si>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</si>
  <si>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</si>
  <si>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</si>
  <si>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</si>
  <si>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</si>
  <si>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</si>
  <si>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</si>
  <si>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</si>
  <si>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</si>
  <si>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</si>
  <si>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</si>
  <si>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</si>
  <si>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</si>
  <si>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</si>
  <si>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</si>
  <si>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</si>
  <si>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</si>
  <si>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</si>
  <si>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</si>
  <si>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</si>
  <si>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</si>
  <si>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</si>
  <si>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</si>
  <si>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</si>
  <si>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</si>
  <si>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</si>
  <si>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</si>
  <si>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</si>
  <si>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</si>
  <si>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</si>
  <si>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</si>
  <si>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</si>
  <si>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</si>
  <si>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</si>
  <si>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</si>
  <si>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</si>
  <si>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</si>
  <si>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</si>
  <si>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</si>
  <si>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</si>
  <si>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</si>
  <si>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</si>
  <si>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</si>
  <si>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</si>
  <si>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</si>
  <si>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</si>
  <si>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</si>
  <si>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</si>
  <si>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</si>
  <si>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</si>
  <si>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</si>
  <si>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</si>
  <si>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</si>
  <si>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</si>
  <si>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</si>
  <si>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</si>
  <si>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</si>
  <si>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</si>
  <si>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</si>
  <si>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</si>
  <si>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</si>
  <si>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</si>
  <si>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</si>
  <si>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</si>
  <si>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</si>
  <si>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</si>
  <si>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</si>
  <si>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</si>
  <si>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</si>
  <si>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</si>
  <si>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</si>
  <si>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</si>
  <si>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</si>
  <si>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</si>
  <si>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</si>
  <si>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</si>
  <si>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</si>
  <si>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</si>
  <si>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</si>
  <si>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</si>
  <si>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</si>
  <si>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</si>
  <si>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</si>
  <si>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</si>
  <si>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</si>
  <si>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</si>
  <si>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</si>
  <si>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</si>
  <si>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</si>
  <si>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</si>
  <si>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</si>
  <si>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</si>
  <si>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</si>
  <si>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</si>
  <si>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</si>
  <si>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</si>
  <si>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</si>
  <si>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</si>
  <si>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</si>
  <si>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</si>
  <si>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</si>
  <si>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</si>
  <si>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</si>
  <si>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</si>
  <si>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</si>
  <si>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</si>
  <si>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</si>
  <si>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</si>
  <si>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</si>
  <si>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</si>
  <si>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</si>
  <si>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</si>
  <si>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</si>
  <si>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</si>
  <si>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</si>
  <si>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</si>
  <si>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</si>
  <si>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</si>
  <si>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</si>
  <si>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</si>
  <si>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</si>
  <si>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</si>
  <si>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</si>
  <si>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</si>
  <si>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</si>
  <si>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</si>
  <si>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</si>
  <si>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</si>
  <si>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</si>
  <si>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</si>
  <si>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</si>
  <si>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</si>
  <si>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</si>
  <si>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</si>
  <si>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</si>
  <si>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</si>
  <si>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</si>
  <si>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</si>
  <si>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</si>
  <si>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</si>
  <si>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</si>
  <si>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</si>
  <si>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</si>
  <si>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</si>
  <si>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</si>
  <si>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</si>
  <si>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</si>
  <si>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</si>
  <si>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</si>
  <si>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</si>
  <si>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</si>
  <si>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</si>
  <si>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</si>
  <si>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</si>
  <si>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</si>
  <si>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</si>
  <si>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</si>
  <si>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</si>
  <si>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</si>
  <si>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</si>
  <si>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</si>
  <si>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</si>
  <si>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</si>
  <si>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</si>
  <si>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</si>
  <si>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</si>
  <si>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</si>
  <si>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</si>
  <si>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</si>
  <si>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</si>
  <si>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</si>
  <si>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</si>
  <si>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</si>
  <si>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</si>
  <si>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</si>
  <si>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</si>
  <si>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</si>
  <si>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</si>
  <si>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</si>
  <si>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</si>
  <si>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</si>
  <si>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</si>
  <si>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</si>
  <si>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</si>
  <si>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</si>
  <si>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</si>
  <si>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</si>
  <si>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</si>
  <si>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</si>
  <si>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</si>
  <si>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</si>
  <si>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</si>
  <si>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</si>
  <si>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</si>
  <si>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</si>
  <si>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</si>
  <si>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</si>
  <si>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</si>
  <si>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</si>
  <si>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</si>
  <si>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</si>
  <si>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</si>
  <si>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</si>
  <si>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</si>
  <si>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</si>
  <si>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</si>
  <si>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</si>
  <si>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</si>
  <si>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</si>
  <si>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</si>
  <si>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</si>
  <si>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</si>
  <si>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</si>
  <si>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</si>
  <si>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</si>
  <si>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</si>
  <si>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</si>
  <si>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</si>
  <si>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</si>
  <si>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</si>
  <si>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</si>
  <si>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</si>
  <si>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</si>
  <si>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</si>
  <si>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</si>
  <si>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</si>
  <si>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</si>
  <si>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</si>
  <si>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</si>
  <si>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</si>
  <si>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</si>
  <si>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</si>
  <si>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</si>
  <si>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</si>
  <si>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</si>
  <si>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</si>
  <si>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</si>
  <si>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</si>
  <si>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</si>
  <si>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</si>
  <si>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</si>
  <si>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</si>
  <si>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</si>
  <si>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</si>
  <si>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</si>
  <si>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</si>
  <si>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</si>
  <si>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</si>
  <si>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</si>
  <si>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</si>
  <si>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</si>
  <si>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</si>
  <si>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</si>
  <si>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</si>
  <si>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</si>
  <si>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</si>
  <si>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</si>
  <si>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</si>
  <si>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</si>
  <si>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</si>
  <si>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</si>
  <si>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</si>
  <si>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</si>
  <si>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</si>
  <si>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</si>
  <si>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</si>
  <si>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</si>
  <si>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</si>
  <si>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</si>
  <si>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</si>
  <si>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</si>
  <si>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</si>
  <si>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</si>
  <si>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</si>
  <si>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</si>
  <si>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</si>
  <si>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</si>
  <si>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</si>
  <si>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</si>
  <si>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</si>
  <si>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</si>
  <si>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</si>
  <si>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</si>
  <si>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</si>
  <si>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</si>
  <si>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</si>
  <si>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</si>
  <si>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</si>
  <si>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</si>
  <si>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</si>
  <si>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</si>
  <si>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</si>
  <si>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</si>
  <si>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</si>
  <si>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</si>
  <si>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</si>
  <si>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</si>
  <si>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</si>
  <si>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</si>
  <si>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</si>
  <si>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</si>
  <si>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</si>
  <si>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</si>
  <si>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</si>
  <si>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</si>
  <si>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</si>
  <si>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</si>
  <si>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</si>
  <si>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</si>
  <si>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</si>
  <si>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</si>
  <si>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</si>
  <si>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</si>
  <si>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</si>
  <si>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</si>
  <si>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</si>
  <si>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</si>
  <si>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</si>
  <si>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</si>
  <si>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</si>
  <si>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</si>
  <si>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</si>
  <si>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</si>
  <si>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</si>
  <si>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</si>
  <si>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</si>
  <si>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</si>
  <si>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</si>
  <si>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</si>
  <si>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</si>
  <si>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</si>
  <si>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</si>
  <si>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</si>
  <si>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</si>
  <si>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</si>
  <si>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</si>
  <si>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</si>
  <si>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</si>
  <si>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</si>
  <si>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</si>
  <si>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</si>
  <si>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</si>
  <si>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</si>
  <si>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</si>
  <si>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</si>
  <si>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</si>
  <si>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</si>
  <si>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</si>
  <si>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</si>
  <si>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</si>
  <si>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</si>
  <si>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</si>
  <si>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</si>
  <si>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</si>
  <si>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</si>
  <si>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</si>
  <si>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</si>
  <si>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</si>
  <si>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</si>
  <si>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</si>
  <si>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</si>
  <si>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</si>
  <si>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</si>
  <si>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</si>
  <si>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</si>
  <si>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</si>
  <si>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</si>
  <si>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</si>
  <si>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</si>
  <si>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</si>
  <si>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</si>
  <si>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</si>
  <si>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</si>
  <si>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</si>
  <si>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</si>
  <si>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</si>
  <si>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</si>
  <si>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</si>
  <si>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</si>
  <si>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</si>
  <si>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</si>
  <si>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</si>
  <si>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</si>
  <si>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</si>
  <si>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</si>
  <si>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</si>
  <si>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</si>
  <si>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</si>
  <si>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</si>
  <si>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</si>
  <si>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</si>
  <si>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</si>
  <si>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</si>
  <si>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</si>
  <si>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</si>
  <si>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</si>
  <si>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</si>
  <si>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</si>
  <si>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</si>
  <si>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</si>
  <si>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</si>
  <si>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</si>
  <si>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</si>
  <si>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</si>
  <si>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</si>
  <si>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</si>
  <si>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</si>
  <si>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</si>
  <si>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</si>
  <si>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</si>
  <si>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</si>
  <si>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</si>
  <si>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</si>
  <si>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</si>
  <si>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</si>
  <si>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</si>
  <si>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</si>
  <si>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</si>
  <si>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</si>
  <si>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</si>
  <si>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</si>
  <si>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</si>
  <si>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</si>
  <si>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</si>
  <si>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</si>
  <si>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</si>
  <si>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</si>
  <si>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</si>
  <si>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</si>
  <si>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</si>
  <si>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</si>
  <si>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</si>
  <si>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</si>
  <si>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</si>
  <si>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</si>
  <si>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</si>
  <si>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</si>
  <si>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</si>
  <si>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</si>
  <si>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</si>
  <si>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</si>
  <si>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</si>
  <si>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</si>
  <si>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</si>
  <si>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</si>
  <si>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</si>
  <si>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</si>
  <si>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</si>
  <si>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</si>
  <si>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</si>
  <si>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</si>
  <si>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</si>
  <si>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</si>
  <si>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</si>
  <si>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</si>
  <si>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</si>
  <si>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</si>
  <si>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</si>
  <si>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</si>
  <si>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</si>
  <si>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</si>
  <si>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</si>
  <si>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</si>
  <si>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</si>
  <si>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</si>
  <si>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</si>
  <si>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</si>
  <si>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</si>
  <si>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</si>
  <si>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</si>
  <si>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</si>
  <si>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</si>
  <si>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</si>
  <si>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</si>
  <si>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</si>
  <si>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</si>
  <si>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</si>
  <si>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</si>
  <si>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</si>
  <si>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</si>
  <si>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</si>
  <si>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</si>
  <si>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</si>
  <si>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</si>
  <si>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</si>
  <si>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</si>
  <si>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</si>
  <si>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</si>
  <si>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</si>
  <si>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</si>
  <si>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</si>
  <si>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</si>
  <si>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</si>
  <si>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</si>
  <si>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</si>
  <si>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</si>
  <si>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</si>
  <si>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</si>
  <si>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</si>
  <si>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</si>
  <si>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</si>
  <si>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</si>
  <si>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</si>
  <si>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</si>
  <si>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</si>
  <si>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</si>
  <si>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</si>
  <si>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</si>
  <si>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</si>
  <si>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</si>
  <si>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</si>
  <si>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</si>
  <si>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</si>
  <si>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</si>
  <si>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</si>
  <si>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</si>
  <si>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</si>
  <si>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</si>
  <si>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</si>
  <si>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</si>
  <si>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</si>
  <si>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</si>
  <si>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</si>
  <si>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</si>
  <si>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</si>
  <si>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</si>
  <si>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</si>
  <si>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</si>
  <si>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</si>
  <si>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</si>
  <si>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</si>
  <si>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</si>
  <si>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</si>
  <si>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</si>
  <si>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</si>
  <si>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</si>
  <si>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</si>
  <si>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</si>
  <si>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</si>
  <si>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</si>
  <si>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</si>
  <si>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</si>
  <si>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</si>
  <si>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</si>
  <si>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</si>
  <si>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</si>
  <si>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</si>
  <si>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</si>
  <si>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</si>
  <si>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</si>
  <si>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</si>
  <si>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</si>
  <si>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</si>
  <si>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</si>
  <si>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</si>
  <si>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</si>
  <si>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</si>
  <si>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</si>
  <si>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</si>
  <si>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</si>
  <si>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</si>
  <si>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</si>
  <si>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</si>
  <si>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</si>
  <si>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</si>
  <si>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</si>
  <si>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</si>
  <si>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</si>
  <si>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</si>
  <si>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</si>
  <si>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</si>
  <si>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</si>
  <si>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</si>
  <si>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</si>
  <si>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</si>
  <si>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</si>
  <si>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</si>
  <si>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</si>
  <si>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</si>
  <si>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</si>
  <si>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</si>
  <si>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</si>
  <si>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</si>
  <si>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</si>
  <si>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</si>
  <si>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</si>
  <si>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</si>
  <si>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</si>
  <si>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</si>
  <si>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</si>
  <si>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</si>
  <si>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</si>
  <si>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</si>
  <si>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</si>
  <si>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</si>
  <si>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</si>
  <si>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</si>
  <si>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</si>
  <si>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</si>
  <si>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</si>
  <si>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</si>
  <si>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</si>
  <si>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</si>
  <si>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</si>
  <si>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</si>
  <si>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</si>
  <si>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</si>
  <si>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</si>
  <si>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</si>
  <si>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</si>
  <si>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</si>
  <si>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</si>
  <si>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</si>
  <si>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</si>
  <si>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</si>
  <si>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</si>
  <si>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</si>
  <si>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</si>
  <si>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</si>
  <si>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</si>
  <si>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</si>
  <si>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</si>
  <si>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</si>
  <si>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</si>
  <si>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</si>
  <si>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</si>
  <si>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</si>
  <si>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</si>
  <si>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</si>
  <si>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</si>
  <si>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</si>
  <si>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</si>
  <si>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</si>
  <si>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</si>
  <si>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</si>
  <si>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</si>
  <si>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</si>
  <si>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</si>
  <si>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</si>
  <si>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</si>
  <si>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</si>
  <si>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</si>
  <si>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</si>
  <si>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</si>
  <si>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</si>
  <si>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</si>
  <si>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</si>
  <si>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</si>
  <si>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</si>
  <si>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</si>
  <si>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</si>
  <si>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</si>
  <si>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</si>
  <si>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</si>
  <si>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</si>
  <si>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</si>
  <si>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</si>
  <si>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</si>
  <si>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</si>
  <si>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</si>
  <si>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</si>
  <si>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</si>
  <si>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</si>
  <si>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</si>
  <si>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</si>
  <si>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</si>
  <si>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</si>
  <si>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</si>
  <si>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</si>
  <si>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</si>
  <si>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</si>
  <si>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</si>
  <si>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</si>
  <si>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</si>
  <si>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</si>
  <si>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</si>
  <si>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</si>
  <si>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</si>
  <si>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</si>
  <si>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</si>
  <si>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</si>
  <si>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</si>
  <si>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</si>
  <si>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</si>
  <si>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</si>
  <si>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</si>
  <si>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</si>
  <si>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</si>
  <si>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</si>
  <si>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</si>
  <si>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</si>
  <si>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</si>
  <si>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</si>
  <si>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</si>
  <si>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</si>
  <si>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</si>
  <si>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</si>
  <si>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</si>
  <si>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</si>
  <si>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</si>
  <si>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</si>
  <si>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</si>
  <si>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</si>
  <si>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</si>
  <si>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</si>
  <si>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</si>
  <si>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</si>
  <si>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</si>
  <si>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</si>
  <si>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</si>
  <si>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</si>
  <si>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</si>
  <si>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</si>
  <si>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</si>
  <si>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</si>
  <si>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</si>
  <si>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</si>
  <si>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</si>
  <si>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</si>
  <si>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</si>
  <si>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</si>
  <si>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</si>
  <si>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</si>
  <si>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</si>
  <si>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</si>
  <si>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</si>
  <si>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</si>
  <si>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</si>
  <si>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</si>
  <si>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</si>
  <si>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</si>
  <si>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</si>
  <si>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</si>
  <si>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</si>
  <si>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</si>
  <si>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</si>
  <si>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</si>
  <si>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</si>
  <si>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</si>
  <si>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</si>
  <si>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</si>
  <si>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</si>
  <si>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</si>
  <si>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</si>
  <si>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</si>
  <si>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</si>
  <si>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</si>
  <si>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</si>
  <si>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</si>
  <si>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</si>
  <si>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</si>
  <si>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</si>
  <si>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</si>
  <si>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</si>
  <si>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</si>
  <si>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</si>
  <si>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</si>
  <si>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</si>
  <si>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</si>
  <si>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</si>
  <si>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</si>
  <si>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</si>
  <si>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</si>
  <si>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</si>
  <si>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</si>
  <si>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</si>
  <si>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</si>
  <si>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</si>
  <si>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</si>
  <si>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</si>
  <si>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</si>
  <si>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</si>
  <si>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</si>
  <si>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</si>
  <si>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</si>
  <si>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</si>
  <si>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</si>
  <si>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</si>
  <si>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</si>
  <si>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</si>
  <si>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</si>
  <si>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</si>
  <si>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</si>
  <si>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</si>
  <si>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</si>
  <si>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</si>
  <si>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</si>
  <si>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</si>
  <si>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</si>
  <si>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</si>
  <si>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</si>
  <si>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</si>
  <si>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</si>
  <si>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</si>
  <si>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</si>
  <si>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</si>
  <si>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</si>
  <si>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</si>
  <si>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</si>
  <si>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</si>
  <si>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</si>
  <si>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</si>
  <si>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</si>
  <si>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</si>
  <si>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</si>
  <si>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</si>
  <si>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</si>
  <si>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</si>
  <si>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</si>
  <si>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</si>
  <si>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</si>
  <si>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</si>
  <si>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</si>
  <si>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</si>
  <si>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</si>
  <si>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</si>
  <si>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</si>
  <si>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</si>
  <si>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</si>
  <si>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</si>
  <si>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</si>
  <si>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</si>
  <si>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</si>
  <si>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</si>
  <si>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</si>
  <si>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</si>
  <si>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</si>
  <si>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</si>
  <si>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</si>
  <si>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</si>
  <si>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</si>
  <si>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</si>
  <si>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</si>
  <si>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</si>
  <si>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</si>
  <si>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</si>
  <si>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</si>
  <si>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</si>
  <si>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</si>
  <si>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</si>
  <si>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</si>
  <si>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</si>
  <si>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</si>
  <si>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</si>
  <si>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</si>
  <si>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</si>
  <si>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</si>
  <si>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</si>
  <si>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</si>
  <si>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</si>
  <si>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</si>
  <si>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</si>
  <si>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</si>
  <si>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</si>
  <si>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</si>
  <si>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</si>
  <si>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</si>
  <si>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</si>
  <si>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</si>
  <si>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</si>
  <si>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</si>
  <si>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</si>
  <si>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</si>
  <si>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</si>
  <si>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</si>
  <si>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</si>
  <si>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</si>
  <si>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</si>
  <si>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</si>
  <si>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</si>
  <si>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</si>
  <si>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</si>
  <si>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</si>
  <si>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</si>
  <si>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</si>
  <si>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</si>
  <si>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</si>
  <si>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</si>
  <si>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</si>
  <si>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</si>
  <si>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</si>
  <si>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</si>
  <si>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</si>
  <si>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</si>
  <si>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</si>
  <si>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</si>
  <si>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</si>
  <si>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</si>
  <si>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</si>
  <si>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</si>
  <si>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</si>
  <si>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</si>
  <si>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</si>
  <si>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</si>
  <si>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</si>
  <si>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</si>
  <si>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</si>
  <si>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</si>
  <si>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</si>
  <si>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</si>
  <si>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</si>
  <si>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</si>
  <si>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</si>
  <si>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</si>
  <si>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</si>
  <si>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</si>
  <si>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</si>
  <si>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</si>
  <si>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</si>
  <si>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</si>
  <si>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</si>
  <si>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</si>
  <si>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</si>
  <si>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</si>
  <si>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</si>
  <si>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</si>
  <si>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</si>
  <si>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</si>
  <si>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</si>
  <si>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</si>
  <si>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</si>
  <si>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</si>
  <si>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</si>
  <si>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</si>
  <si>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</si>
  <si>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</si>
  <si>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</si>
  <si>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</si>
  <si>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</si>
  <si>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</si>
  <si>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</si>
  <si>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</si>
  <si>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</si>
  <si>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</si>
  <si>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</si>
  <si>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</si>
  <si>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</si>
  <si>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</si>
  <si>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</si>
  <si>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</si>
  <si>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</si>
  <si>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</si>
  <si>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</si>
  <si>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</si>
  <si>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</si>
  <si>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</si>
  <si>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</si>
  <si>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</si>
  <si>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</si>
  <si>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</si>
  <si>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</si>
  <si>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</si>
  <si>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</si>
  <si>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</si>
  <si>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</si>
  <si>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</si>
  <si>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</si>
  <si>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</si>
  <si>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</si>
  <si>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</si>
  <si>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</si>
  <si>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</si>
  <si>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</si>
  <si>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</si>
  <si>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</si>
  <si>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</si>
  <si>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</si>
  <si>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</si>
  <si>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</si>
  <si>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</si>
  <si>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</si>
  <si>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</si>
  <si>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</si>
  <si>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</si>
  <si>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</si>
  <si>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</si>
  <si>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</si>
  <si>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</si>
  <si>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</si>
  <si>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</si>
  <si>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</si>
  <si>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</si>
  <si>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</si>
  <si>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</si>
  <si>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</si>
  <si>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</si>
  <si>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</si>
  <si>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</si>
  <si>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</si>
  <si>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</si>
  <si>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</si>
  <si>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</si>
  <si>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</si>
  <si>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</si>
  <si>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</si>
  <si>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</si>
  <si>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</si>
  <si>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</si>
  <si>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</si>
  <si>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</si>
  <si>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</si>
  <si>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</si>
  <si>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</si>
  <si>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</si>
  <si>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</si>
  <si>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</si>
  <si>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</si>
  <si>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</si>
  <si>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</si>
  <si>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</si>
  <si>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</si>
  <si>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</si>
  <si>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</si>
  <si>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</si>
  <si>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</si>
  <si>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</si>
  <si>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</si>
  <si>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</si>
  <si>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</si>
  <si>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</si>
  <si>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</si>
  <si>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</si>
  <si>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</si>
  <si>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</si>
  <si>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</si>
  <si>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</si>
  <si>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</si>
  <si>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</si>
  <si>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</si>
  <si>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</si>
  <si>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</si>
  <si>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</si>
  <si>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</si>
  <si>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</si>
  <si>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</si>
  <si>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</si>
  <si>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</si>
  <si>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</si>
  <si>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</si>
  <si>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</si>
  <si>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</si>
  <si>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</si>
  <si>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</si>
  <si>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</si>
  <si>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</si>
  <si>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</si>
  <si>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</si>
  <si>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</si>
  <si>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</si>
  <si>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</si>
  <si>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</si>
  <si>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</si>
  <si>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</si>
  <si>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</si>
  <si>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</si>
  <si>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</si>
  <si>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</si>
  <si>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</si>
  <si>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</si>
  <si>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</si>
  <si>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</si>
  <si>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</si>
  <si>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</si>
  <si>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</si>
  <si>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</si>
  <si>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</si>
  <si>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</si>
  <si>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</si>
  <si>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</si>
  <si>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</si>
  <si>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</si>
  <si>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</si>
  <si>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</si>
  <si>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</si>
  <si>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</si>
  <si>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</si>
  <si>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</si>
  <si>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</si>
  <si>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</si>
  <si>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</si>
  <si>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</si>
  <si>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</si>
  <si>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</si>
  <si>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</si>
  <si>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</si>
  <si>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</si>
  <si>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</si>
  <si>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</si>
  <si>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</si>
  <si>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</si>
  <si>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</si>
  <si>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</si>
  <si>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</si>
  <si>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</si>
  <si>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</si>
  <si>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</si>
  <si>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</si>
  <si>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</si>
  <si>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</si>
  <si>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</si>
  <si>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</si>
  <si>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</si>
  <si>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</si>
  <si>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</si>
  <si>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</si>
  <si>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</si>
  <si>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</si>
  <si>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</si>
  <si>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</si>
  <si>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</si>
  <si>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</si>
  <si>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</si>
  <si>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</si>
  <si>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</si>
  <si>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</si>
  <si>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</si>
  <si>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</si>
  <si>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</si>
  <si>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</si>
  <si>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</si>
  <si>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</si>
  <si>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</si>
  <si>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</si>
  <si>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</si>
  <si>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</si>
  <si>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</si>
  <si>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</si>
  <si>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</si>
  <si>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</si>
  <si>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</si>
  <si>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</si>
  <si>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</si>
  <si>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</si>
  <si>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</si>
  <si>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</si>
  <si>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</si>
  <si>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</si>
  <si>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</si>
  <si>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</si>
  <si>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</si>
  <si>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</si>
  <si>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</si>
  <si>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</si>
  <si>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</si>
  <si>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</si>
  <si>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</si>
  <si>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</si>
  <si>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</si>
  <si>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</si>
  <si>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</si>
  <si>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</si>
  <si>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</si>
  <si>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</si>
  <si>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</si>
  <si>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</si>
  <si>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</si>
  <si>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</si>
  <si>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</si>
  <si>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</si>
  <si>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</si>
  <si>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</si>
  <si>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</si>
  <si>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</si>
  <si>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</si>
  <si>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</si>
  <si>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</si>
  <si>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</si>
  <si>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</si>
  <si>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</si>
  <si>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</si>
  <si>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</si>
  <si>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</si>
  <si>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</si>
  <si>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</si>
  <si>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</si>
  <si>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</si>
  <si>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</si>
  <si>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</si>
  <si>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</si>
  <si>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</si>
  <si>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</si>
  <si>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</si>
  <si>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</si>
  <si>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</si>
  <si>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</si>
  <si>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</si>
  <si>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</si>
  <si>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</si>
  <si>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</si>
  <si>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</si>
  <si>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</si>
  <si>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</si>
  <si>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</si>
  <si>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</si>
  <si>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</si>
  <si>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</si>
  <si>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</si>
  <si>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</si>
  <si>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</si>
  <si>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</si>
  <si>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</si>
  <si>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</si>
  <si>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</si>
  <si>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</si>
  <si>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</si>
  <si>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</si>
  <si>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</si>
  <si>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</si>
  <si>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</si>
  <si>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</si>
  <si>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</si>
  <si>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</si>
  <si>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</si>
  <si>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</si>
  <si>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</si>
  <si>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</si>
  <si>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</si>
  <si>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</si>
  <si>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</si>
  <si>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</si>
  <si>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</si>
  <si>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</si>
  <si>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</si>
  <si>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</si>
  <si>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</si>
  <si>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</si>
  <si>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</si>
  <si>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</si>
  <si>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</si>
  <si>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</si>
  <si>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</si>
  <si>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</si>
  <si>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</si>
  <si>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</si>
  <si>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</si>
  <si>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</si>
  <si>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</si>
  <si>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</si>
  <si>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</si>
  <si>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</si>
  <si>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</si>
  <si>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</si>
  <si>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</si>
  <si>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</si>
  <si>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</si>
  <si>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</si>
  <si>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</si>
  <si>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</si>
  <si>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</si>
  <si>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</si>
  <si>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</si>
  <si>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</si>
  <si>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</si>
  <si>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</si>
  <si>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</si>
  <si>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</si>
  <si>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</si>
  <si>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</si>
  <si>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</si>
  <si>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</si>
  <si>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</si>
  <si>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</si>
  <si>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</si>
  <si>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</si>
  <si>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</si>
  <si>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</si>
  <si>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</si>
  <si>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</si>
  <si>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</si>
  <si>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</si>
  <si>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</si>
  <si>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</si>
  <si>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</si>
  <si>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</si>
  <si>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</si>
  <si>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</si>
  <si>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</si>
  <si>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</si>
  <si>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</si>
  <si>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</si>
  <si>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</si>
  <si>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</si>
  <si>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</si>
  <si>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</si>
  <si>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</si>
  <si>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</si>
  <si>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</si>
  <si>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</si>
  <si>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</si>
  <si>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</si>
  <si>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</si>
  <si>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</si>
  <si>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</si>
  <si>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</si>
  <si>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</si>
  <si>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</si>
  <si>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</si>
  <si>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</si>
  <si>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</si>
  <si>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</si>
  <si>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</si>
  <si>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</si>
  <si>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</si>
  <si>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</si>
  <si>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</si>
  <si>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</si>
  <si>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</si>
  <si>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</si>
  <si>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</si>
  <si>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</si>
  <si>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</si>
  <si>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</si>
  <si>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</si>
  <si>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</si>
  <si>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</si>
  <si>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</si>
  <si>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</si>
  <si>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</si>
  <si>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</si>
  <si>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</si>
  <si>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</si>
  <si>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</si>
  <si>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</si>
  <si>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</si>
  <si>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</si>
  <si>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</si>
  <si>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</si>
  <si>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</si>
  <si>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</si>
  <si>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</si>
  <si>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</si>
  <si>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</si>
  <si>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</si>
  <si>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</si>
  <si>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</si>
  <si>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</si>
  <si>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</si>
  <si>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</si>
  <si>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</si>
  <si>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</si>
  <si>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</si>
  <si>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</si>
  <si>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</si>
  <si>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</si>
  <si>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</si>
  <si>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</si>
  <si>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</si>
  <si>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</si>
  <si>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</si>
  <si>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</si>
  <si>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</si>
  <si>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</si>
  <si>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</si>
  <si>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</si>
  <si>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</si>
  <si>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</si>
  <si>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</si>
  <si>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</si>
  <si>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</si>
  <si>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</si>
  <si>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</si>
  <si>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</si>
  <si>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</si>
  <si>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</si>
  <si>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</si>
  <si>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</si>
  <si>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</si>
  <si>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</si>
  <si>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</si>
  <si>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</si>
  <si>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</si>
  <si>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</si>
  <si>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</si>
  <si>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</si>
  <si>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</si>
  <si>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</si>
  <si>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</si>
  <si>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</si>
  <si>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</si>
  <si>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</si>
  <si>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</si>
  <si>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</si>
  <si>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</si>
  <si>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</si>
  <si>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</si>
  <si>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</si>
  <si>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</si>
  <si>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</si>
  <si>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</si>
  <si>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</si>
  <si>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</si>
  <si>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</si>
  <si>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</si>
  <si>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</si>
  <si>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</si>
  <si>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</si>
  <si>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</si>
  <si>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</si>
  <si>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</si>
  <si>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</si>
  <si>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</si>
  <si>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</si>
  <si>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</si>
  <si>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</si>
  <si>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</si>
  <si>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</si>
  <si>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</si>
  <si>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</si>
  <si>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</si>
  <si>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</si>
  <si>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</si>
  <si>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</si>
  <si>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</si>
  <si>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</si>
  <si>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</si>
  <si>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</si>
  <si>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</si>
  <si>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</si>
  <si>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</si>
  <si>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</si>
  <si>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</si>
  <si>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</si>
  <si>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</si>
  <si>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</si>
  <si>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</si>
  <si>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</si>
  <si>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</si>
  <si>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</si>
  <si>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</si>
  <si>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</si>
  <si>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</si>
  <si>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</si>
  <si>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</si>
  <si>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</si>
  <si>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</si>
  <si>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</si>
  <si>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</si>
  <si>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</si>
  <si>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</si>
  <si>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</si>
  <si>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</si>
  <si>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</si>
  <si>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</si>
  <si>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</si>
  <si>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</si>
  <si>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</si>
  <si>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</si>
  <si>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</si>
  <si>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</si>
  <si>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</si>
  <si>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</si>
  <si>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</si>
  <si>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</si>
  <si>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</si>
  <si>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</si>
  <si>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</si>
  <si>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</si>
  <si>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</si>
  <si>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</si>
  <si>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</si>
  <si>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</si>
  <si>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</si>
  <si>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</si>
  <si>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</si>
  <si>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</si>
  <si>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</si>
  <si>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</si>
  <si>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</si>
  <si>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</si>
  <si>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</si>
  <si>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</si>
  <si>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</si>
  <si>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</si>
  <si>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</si>
  <si>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</si>
  <si>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</si>
  <si>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</si>
  <si>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</si>
  <si>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</si>
  <si>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</si>
  <si>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</si>
  <si>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</si>
  <si>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</si>
  <si>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</si>
  <si>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</si>
  <si>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</si>
  <si>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</si>
  <si>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</si>
  <si>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</si>
  <si>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</si>
  <si>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</si>
  <si>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</si>
  <si>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</si>
  <si>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</si>
  <si>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</si>
  <si>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</si>
  <si>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</si>
  <si>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</si>
  <si>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</si>
  <si>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</si>
  <si>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</si>
  <si>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</si>
  <si>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</si>
  <si>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</si>
  <si>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</si>
  <si>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</si>
  <si>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</si>
  <si>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</si>
  <si>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</si>
  <si>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</si>
  <si>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</si>
  <si>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</si>
  <si>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</si>
  <si>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</si>
  <si>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</si>
  <si>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</si>
  <si>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</si>
  <si>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</si>
  <si>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</si>
  <si>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</si>
  <si>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</si>
  <si>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</si>
  <si>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</si>
  <si>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</si>
  <si>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</si>
  <si>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</si>
  <si>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</si>
  <si>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</si>
  <si>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</si>
  <si>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</si>
  <si>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</si>
  <si>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</si>
  <si>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</si>
  <si>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</si>
  <si>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</si>
  <si>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</si>
  <si>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</si>
  <si>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</si>
  <si>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</si>
  <si>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</si>
  <si>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</si>
  <si>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</si>
  <si>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</si>
  <si>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</si>
  <si>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</si>
  <si>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</si>
  <si>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</si>
  <si>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</si>
  <si>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</si>
  <si>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</si>
  <si>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</si>
  <si>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</si>
  <si>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</si>
  <si>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</si>
  <si>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</si>
  <si>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</si>
  <si>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</si>
  <si>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</si>
  <si>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</si>
  <si>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</si>
  <si>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</si>
  <si>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</si>
  <si>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</si>
  <si>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</si>
  <si>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</si>
  <si>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</si>
  <si>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</si>
  <si>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</si>
  <si>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</si>
  <si>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</si>
  <si>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</si>
  <si>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</si>
  <si>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</si>
  <si>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</si>
  <si>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</si>
  <si>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</si>
  <si>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</si>
  <si>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</si>
  <si>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</si>
  <si>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</si>
  <si>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</si>
  <si>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</si>
  <si>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</si>
  <si>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</si>
  <si>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</si>
  <si>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</si>
  <si>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</si>
  <si>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</si>
  <si>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</si>
  <si>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</si>
  <si>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</si>
  <si>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</si>
  <si>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</si>
  <si>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</si>
  <si>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</si>
  <si>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</si>
  <si>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</si>
  <si>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</si>
  <si>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</si>
  <si>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</si>
  <si>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</si>
  <si>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</si>
  <si>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</si>
  <si>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</si>
  <si>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</si>
  <si>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</si>
  <si>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</si>
  <si>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</si>
  <si>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</si>
  <si>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</si>
  <si>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</si>
  <si>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</si>
  <si>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</si>
  <si>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</si>
  <si>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</si>
  <si>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</si>
  <si>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</si>
  <si>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</si>
  <si>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</si>
  <si>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</si>
  <si>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</si>
  <si>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</si>
  <si>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</si>
  <si>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</si>
  <si>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</si>
  <si>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</si>
  <si>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</si>
  <si>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</si>
  <si>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</si>
  <si>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</si>
  <si>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</si>
  <si>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</si>
  <si>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</si>
  <si>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</si>
  <si>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</si>
  <si>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</si>
  <si>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</si>
  <si>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</si>
  <si>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</si>
  <si>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</si>
  <si>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</si>
  <si>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</si>
  <si>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</si>
  <si>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</si>
  <si>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</si>
  <si>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</si>
  <si>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</si>
  <si>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</si>
  <si>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</si>
  <si>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</si>
  <si>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</si>
  <si>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</si>
  <si>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</si>
  <si>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</si>
  <si>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</si>
  <si>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</si>
  <si>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</si>
  <si>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</si>
  <si>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</si>
  <si>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</si>
  <si>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</si>
  <si>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</si>
  <si>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</si>
  <si>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</si>
  <si>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</si>
  <si>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</si>
  <si>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</si>
  <si>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</si>
  <si>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</si>
  <si>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</si>
  <si>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</si>
  <si>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</si>
  <si>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</si>
  <si>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</si>
  <si>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</si>
  <si>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</si>
  <si>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</si>
  <si>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</si>
  <si>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</si>
  <si>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</si>
  <si>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</si>
  <si>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</si>
  <si>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</si>
  <si>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</si>
  <si>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</si>
  <si>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</si>
  <si>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</si>
  <si>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</si>
  <si>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</si>
  <si>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</si>
  <si>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</si>
  <si>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</si>
  <si>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</si>
  <si>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</si>
  <si>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</si>
  <si>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</si>
  <si>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</si>
  <si>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</si>
  <si>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</si>
  <si>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</si>
  <si>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</si>
  <si>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</si>
  <si>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</si>
  <si>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</si>
  <si>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</si>
  <si>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</si>
  <si>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</si>
  <si>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</si>
  <si>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</si>
  <si>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</si>
  <si>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</si>
  <si>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</si>
  <si>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</si>
  <si>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</si>
  <si>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</si>
  <si>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</si>
  <si>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</si>
  <si>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</si>
  <si>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</si>
  <si>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</si>
  <si>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</si>
  <si>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</si>
  <si>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</si>
  <si>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</si>
  <si>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</si>
  <si>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</si>
  <si>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</si>
  <si>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</si>
  <si>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</si>
  <si>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</si>
  <si>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</si>
  <si>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</si>
  <si>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</si>
  <si>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</si>
  <si>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</si>
  <si>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</si>
  <si>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</si>
  <si>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</si>
  <si>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</si>
  <si>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</si>
  <si>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</si>
  <si>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</si>
  <si>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</si>
  <si>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</si>
  <si>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</si>
  <si>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</si>
  <si>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</si>
  <si>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</si>
  <si>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</si>
  <si>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</si>
  <si>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</si>
  <si>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</si>
  <si>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</si>
  <si>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</si>
  <si>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</si>
  <si>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</si>
  <si>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</si>
  <si>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</si>
  <si>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</si>
  <si>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</si>
  <si>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</si>
  <si>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</si>
  <si>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</si>
  <si>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</si>
  <si>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</si>
  <si>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</si>
  <si>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</si>
  <si>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</si>
  <si>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</si>
  <si>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</si>
  <si>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</si>
  <si>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</si>
  <si>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</si>
  <si>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</si>
  <si>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</si>
  <si>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</si>
  <si>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</si>
  <si>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</si>
  <si>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</si>
  <si>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</si>
  <si>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</si>
  <si>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</si>
  <si>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</si>
  <si>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</si>
  <si>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</si>
  <si>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</si>
  <si>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</si>
  <si>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</si>
  <si>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</si>
  <si>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</si>
  <si>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</si>
  <si>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</si>
  <si>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</si>
  <si>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</si>
  <si>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</si>
  <si>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</si>
  <si>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</si>
  <si>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</si>
  <si>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</si>
  <si>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</si>
  <si>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</si>
  <si>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</si>
  <si>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</si>
  <si>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</si>
  <si>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</si>
  <si>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</si>
  <si>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</si>
  <si>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</si>
  <si>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</si>
  <si>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</si>
  <si>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</si>
  <si>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</si>
  <si>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</si>
  <si>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</si>
  <si>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</si>
  <si>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</si>
  <si>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</si>
  <si>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</si>
  <si>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</si>
  <si>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</si>
  <si>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</si>
  <si>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</si>
  <si>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</si>
  <si>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</si>
  <si>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</si>
  <si>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</si>
  <si>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</si>
  <si>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</si>
  <si>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</si>
  <si>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</si>
  <si>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</si>
  <si>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</si>
  <si>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</si>
  <si>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</si>
  <si>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</si>
  <si>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</si>
  <si>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</si>
  <si>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</si>
  <si>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</si>
  <si>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</si>
  <si>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</si>
  <si>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</si>
  <si>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</si>
  <si>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</si>
  <si>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</si>
  <si>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</si>
  <si>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</si>
  <si>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</si>
  <si>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</si>
  <si>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</si>
  <si>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</si>
  <si>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</si>
  <si>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</si>
  <si>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</si>
  <si>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</si>
  <si>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</si>
  <si>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</si>
  <si>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</si>
  <si>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</si>
  <si>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</si>
  <si>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</si>
  <si>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</si>
  <si>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</si>
  <si>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</si>
  <si>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</si>
  <si>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</si>
  <si>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</si>
  <si>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</si>
  <si>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</si>
  <si>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</si>
  <si>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</si>
  <si>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</si>
  <si>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</si>
  <si>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</si>
  <si>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</si>
  <si>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</si>
  <si>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</si>
  <si>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</si>
  <si>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</si>
  <si>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</si>
  <si>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</si>
  <si>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</si>
  <si>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</si>
  <si>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</si>
  <si>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</si>
  <si>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</si>
  <si>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</si>
  <si>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</si>
  <si>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</si>
  <si>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</si>
  <si>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</si>
  <si>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</si>
  <si>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</si>
  <si>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</si>
  <si>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</si>
  <si>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</si>
  <si>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</si>
  <si>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</si>
  <si>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</si>
  <si>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</si>
  <si>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</si>
  <si>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</si>
  <si>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</si>
  <si>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</si>
  <si>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</si>
  <si>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</si>
  <si>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</si>
  <si>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</si>
  <si>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</si>
  <si>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</si>
  <si>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</si>
  <si>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</si>
  <si>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</si>
  <si>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</si>
  <si>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</si>
  <si>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</si>
  <si>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</si>
  <si>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</si>
  <si>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</si>
  <si>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</si>
  <si>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</si>
  <si>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</si>
  <si>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</si>
  <si>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</si>
  <si>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</si>
  <si>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</si>
  <si>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</si>
  <si>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</si>
  <si>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</si>
  <si>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</si>
  <si>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</si>
  <si>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</si>
  <si>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</si>
  <si>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</si>
  <si>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</si>
  <si>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</si>
  <si>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</si>
  <si>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</si>
  <si>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</si>
  <si>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</si>
  <si>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</si>
  <si>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</si>
  <si>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</si>
  <si>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</si>
  <si>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</si>
  <si>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</si>
  <si>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</si>
  <si>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</si>
  <si>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</si>
  <si>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</si>
  <si>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</si>
  <si>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</si>
  <si>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</si>
  <si>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</si>
  <si>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</si>
  <si>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</si>
  <si>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</si>
  <si>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</si>
  <si>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</si>
  <si>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</si>
  <si>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</si>
  <si>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</si>
  <si>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</si>
  <si>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</si>
  <si>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</si>
  <si>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</si>
  <si>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</si>
  <si>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</si>
  <si>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</si>
  <si>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</si>
  <si>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</si>
  <si>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</si>
  <si>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</si>
  <si>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</si>
  <si>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</si>
  <si>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</si>
  <si>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</si>
  <si>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</si>
  <si>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</si>
  <si>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</si>
  <si>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</si>
  <si>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</si>
  <si>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</si>
  <si>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</si>
  <si>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</si>
  <si>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</si>
  <si>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</si>
  <si>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</si>
  <si>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</si>
  <si>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</si>
  <si>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</si>
  <si>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</si>
  <si>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</si>
  <si>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</si>
  <si>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</si>
  <si>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</si>
  <si>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</si>
  <si>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</si>
  <si>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</si>
  <si>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</si>
  <si>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</si>
  <si>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</si>
  <si>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</si>
  <si>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</si>
  <si>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</si>
  <si>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</si>
  <si>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</si>
  <si>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</si>
  <si>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</si>
  <si>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</si>
  <si>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</si>
  <si>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</si>
  <si>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</si>
  <si>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</si>
  <si>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</si>
  <si>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</si>
  <si>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</si>
  <si>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</si>
  <si>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</si>
  <si>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</si>
  <si>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</si>
  <si>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</si>
  <si>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</si>
  <si>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</si>
  <si>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</si>
  <si>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</si>
  <si>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</si>
  <si>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</si>
  <si>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</si>
  <si>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</si>
  <si>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</si>
  <si>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</si>
  <si>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</si>
  <si>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</si>
  <si>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</si>
  <si>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</si>
  <si>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</si>
  <si>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</si>
  <si>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</si>
  <si>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</si>
  <si>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</si>
  <si>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</si>
  <si>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</si>
  <si>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</si>
  <si>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</si>
  <si>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</si>
  <si>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</si>
  <si>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</si>
  <si>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</si>
  <si>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</si>
  <si>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</si>
  <si>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</si>
  <si>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</si>
  <si>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</si>
  <si>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</si>
  <si>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</si>
  <si>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</si>
  <si>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</si>
  <si>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</si>
  <si>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</si>
  <si>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</si>
  <si>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</si>
  <si>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</si>
  <si>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</si>
  <si>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</si>
  <si>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</si>
  <si>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</si>
  <si>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</si>
  <si>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</si>
  <si>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</si>
  <si>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</si>
  <si>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</si>
  <si>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</si>
  <si>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</si>
  <si>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</si>
  <si>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</si>
  <si>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</si>
  <si>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</si>
  <si>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</si>
  <si>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</si>
  <si>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</si>
  <si>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</si>
  <si>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</si>
  <si>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</si>
  <si>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</si>
  <si>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</si>
  <si>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</si>
  <si>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</si>
  <si>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</si>
  <si>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</si>
  <si>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</si>
  <si>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</si>
  <si>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</si>
  <si>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</si>
  <si>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</si>
  <si>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</si>
  <si>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</si>
  <si>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</si>
  <si>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</si>
  <si>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</si>
  <si>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</si>
  <si>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</si>
  <si>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</si>
  <si>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</si>
  <si>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</si>
  <si>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</si>
  <si>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</si>
  <si>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</si>
  <si>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</si>
  <si>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</si>
  <si>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</si>
  <si>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</si>
  <si>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</si>
  <si>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</si>
  <si>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</si>
  <si>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</si>
  <si>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</si>
  <si>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</si>
  <si>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</si>
  <si>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</si>
  <si>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</si>
  <si>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</si>
  <si>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</si>
  <si>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</si>
  <si>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</si>
  <si>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</si>
  <si>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</si>
  <si>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</si>
  <si>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</si>
  <si>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</si>
  <si>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</si>
  <si>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</si>
  <si>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</si>
  <si>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</si>
  <si>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</si>
  <si>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</si>
  <si>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</si>
  <si>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</si>
  <si>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</si>
  <si>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</si>
  <si>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</si>
  <si>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</si>
  <si>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</si>
  <si>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</si>
  <si>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</si>
  <si>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</si>
  <si>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</si>
  <si>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</si>
  <si>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</si>
  <si>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</si>
  <si>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</si>
  <si>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</si>
  <si>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</si>
  <si>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</si>
  <si>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</si>
  <si>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</si>
  <si>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</si>
  <si>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</si>
  <si>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</si>
  <si>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</si>
  <si>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</si>
  <si>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</si>
  <si>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</si>
  <si>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</si>
  <si>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</si>
  <si>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</si>
  <si>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</si>
  <si>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</si>
  <si>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</si>
  <si>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</si>
  <si>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</si>
  <si>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</si>
  <si>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</si>
  <si>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</si>
  <si>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</si>
  <si>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</si>
  <si>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</si>
  <si>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</si>
  <si>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</si>
  <si>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</si>
  <si>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</si>
  <si>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</si>
  <si>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</si>
  <si>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</si>
  <si>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</si>
  <si>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</si>
  <si>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</si>
  <si>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</si>
  <si>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</si>
  <si>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</si>
  <si>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</si>
  <si>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</si>
  <si>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</si>
  <si>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</si>
  <si>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</si>
  <si>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</si>
  <si>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</si>
  <si>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</si>
  <si>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</si>
  <si>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</si>
  <si>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</si>
  <si>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</si>
  <si>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</si>
  <si>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</si>
  <si>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</si>
  <si>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</si>
  <si>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</si>
  <si>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</si>
  <si>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</si>
  <si>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</si>
  <si>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</si>
  <si>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</si>
  <si>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</si>
  <si>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</si>
  <si>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</si>
  <si>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</si>
  <si>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</si>
  <si>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</si>
  <si>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</si>
  <si>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</si>
  <si>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</si>
  <si>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</si>
  <si>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</si>
  <si>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</si>
  <si>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</si>
  <si>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</si>
  <si>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</si>
  <si>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</si>
  <si>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</si>
  <si>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</si>
  <si>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</si>
  <si>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</si>
  <si>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</si>
  <si>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</si>
  <si>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</si>
  <si>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</si>
  <si>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</si>
  <si>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</si>
  <si>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</si>
  <si>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</si>
  <si>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</si>
  <si>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</si>
  <si>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</si>
  <si>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</si>
  <si>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</si>
  <si>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</si>
  <si>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</si>
  <si>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</si>
  <si>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</si>
  <si>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</si>
  <si>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</si>
  <si>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</si>
  <si>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</si>
  <si>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</si>
  <si>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</si>
  <si>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</si>
  <si>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</si>
  <si>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</si>
  <si>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</si>
  <si>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</si>
  <si>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</si>
  <si>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</si>
  <si>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</si>
  <si>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</si>
  <si>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</si>
  <si>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</si>
  <si>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</si>
  <si>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</si>
  <si>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</si>
  <si>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</si>
  <si>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</si>
  <si>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</si>
  <si>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</si>
  <si>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</si>
  <si>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</si>
  <si>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</si>
  <si>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</si>
  <si>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</si>
  <si>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</si>
  <si>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</si>
  <si>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</si>
  <si>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</si>
  <si>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</si>
  <si>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</si>
  <si>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</si>
  <si>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</si>
  <si>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</si>
  <si>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</si>
  <si>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</si>
  <si>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</si>
  <si>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</si>
  <si>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</si>
  <si>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</si>
  <si>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</si>
  <si>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</si>
  <si>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</si>
  <si>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</si>
  <si>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</si>
  <si>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</si>
  <si>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</si>
  <si>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</si>
  <si>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</si>
  <si>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</si>
  <si>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</si>
  <si>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</si>
  <si>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</si>
  <si>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</si>
  <si>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</si>
  <si>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</si>
  <si>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</si>
  <si>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</si>
  <si>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</si>
  <si>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</si>
  <si>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</si>
  <si>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</si>
  <si>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</si>
  <si>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</si>
  <si>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</si>
  <si>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</si>
  <si>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</si>
  <si>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</si>
  <si>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</si>
  <si>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</si>
  <si>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</si>
  <si>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</si>
  <si>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</si>
  <si>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</si>
  <si>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</si>
  <si>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</si>
  <si>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</si>
  <si>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</si>
  <si>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</si>
  <si>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</si>
  <si>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</si>
  <si>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</si>
  <si>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</si>
  <si>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</si>
  <si>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</si>
  <si>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</si>
  <si>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</si>
  <si>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</si>
  <si>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</si>
  <si>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</si>
  <si>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</si>
  <si>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</si>
  <si>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</si>
  <si>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</si>
  <si>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</si>
  <si>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</si>
  <si>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</si>
  <si>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</si>
  <si>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</si>
  <si>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</si>
  <si>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</si>
  <si>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</si>
  <si>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</si>
  <si>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</si>
  <si>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</si>
  <si>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</si>
  <si>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</si>
  <si>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</si>
  <si>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</si>
  <si>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</si>
  <si>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</si>
  <si>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</si>
  <si>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</si>
  <si>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</si>
  <si>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</si>
  <si>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</si>
  <si>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</si>
  <si>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</si>
  <si>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</si>
  <si>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</si>
  <si>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</si>
  <si>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</si>
  <si>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</si>
  <si>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</si>
  <si>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</si>
  <si>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</si>
  <si>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</si>
  <si>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</si>
  <si>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</si>
  <si>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</si>
  <si>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</si>
  <si>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</si>
  <si>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</si>
  <si>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</si>
  <si>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</si>
  <si>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</si>
  <si>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</si>
  <si>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</si>
  <si>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</si>
  <si>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</si>
  <si>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</si>
  <si>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</si>
  <si>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</si>
  <si>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</si>
  <si>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</si>
  <si>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</si>
  <si>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</si>
  <si>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</si>
  <si>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</si>
  <si>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</si>
  <si>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</si>
  <si>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</si>
  <si>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</si>
  <si>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</si>
  <si>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</si>
  <si>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</si>
  <si>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</si>
  <si>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</si>
  <si>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</si>
  <si>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</si>
  <si>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</si>
  <si>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</si>
  <si>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</si>
  <si>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</si>
  <si>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</si>
  <si>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</si>
  <si>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</si>
  <si>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</si>
  <si>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</si>
  <si>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</si>
  <si>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</si>
  <si>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</si>
  <si>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</si>
  <si>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</si>
  <si>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</si>
  <si>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</si>
  <si>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</si>
  <si>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</si>
  <si>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</si>
  <si>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</si>
  <si>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</si>
  <si>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</si>
  <si>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</si>
  <si>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</si>
  <si>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</si>
  <si>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</si>
  <si>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</si>
  <si>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</si>
  <si>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</si>
  <si>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</si>
  <si>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</si>
  <si>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</si>
  <si>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</si>
  <si>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</si>
  <si>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</si>
  <si>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</si>
  <si>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</si>
  <si>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</si>
  <si>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</si>
  <si>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</si>
  <si>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</si>
  <si>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</si>
  <si>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</si>
  <si>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</si>
  <si>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</si>
  <si>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</si>
  <si>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</si>
  <si>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</si>
  <si>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</si>
  <si>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</si>
  <si>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</si>
  <si>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</si>
  <si>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</si>
  <si>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</si>
  <si>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</si>
  <si>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</si>
  <si>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</si>
  <si>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</si>
  <si>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</si>
  <si>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</si>
  <si>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</si>
  <si>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</si>
  <si>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</si>
  <si>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</si>
  <si>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</si>
  <si>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</si>
  <si>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</si>
  <si>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</si>
  <si>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</si>
  <si>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</si>
  <si>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</si>
  <si>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</si>
  <si>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</si>
  <si>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</si>
  <si>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</si>
  <si>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</si>
  <si>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</si>
  <si>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</si>
  <si>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</si>
  <si>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</si>
  <si>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</si>
  <si>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</si>
  <si>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</si>
  <si>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</si>
  <si>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</si>
  <si>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</si>
  <si>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</si>
  <si>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</si>
  <si>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</si>
  <si>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</si>
  <si>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</si>
  <si>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</si>
  <si>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</si>
  <si>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</si>
  <si>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</si>
  <si>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</si>
  <si>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</si>
  <si>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</si>
  <si>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</si>
  <si>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</si>
  <si>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</si>
  <si>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</si>
  <si>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</si>
  <si>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</si>
  <si>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</si>
  <si>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</si>
  <si>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</si>
  <si>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</si>
  <si>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</si>
  <si>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</si>
  <si>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</si>
  <si>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</si>
  <si>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</si>
  <si>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</si>
  <si>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</si>
  <si>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</si>
  <si>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</si>
  <si>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</si>
  <si>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</si>
  <si>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</si>
  <si>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</si>
  <si>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</si>
  <si>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</si>
  <si>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</si>
  <si>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</si>
  <si>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</si>
  <si>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</si>
  <si>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</si>
  <si>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</si>
  <si>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</si>
  <si>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</si>
  <si>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</si>
  <si>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</si>
  <si>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</si>
  <si>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</si>
  <si>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</si>
  <si>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</si>
  <si>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</si>
  <si>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</si>
  <si>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</si>
  <si>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</si>
  <si>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</si>
  <si>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</si>
  <si>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</si>
  <si>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</si>
  <si>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</si>
  <si>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</si>
  <si>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</si>
  <si>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</si>
  <si>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</si>
  <si>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</si>
  <si>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</si>
  <si>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</si>
  <si>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</si>
  <si>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</si>
  <si>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</si>
  <si>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</si>
  <si>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</si>
  <si>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</si>
  <si>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</si>
  <si>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</si>
  <si>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</si>
  <si>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</si>
  <si>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</si>
  <si>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</si>
  <si>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</si>
  <si>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</si>
  <si>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</si>
  <si>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</si>
  <si>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</si>
  <si>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</si>
  <si>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</si>
  <si>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</si>
  <si>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</si>
  <si>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</si>
  <si>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</si>
  <si>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</si>
  <si>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</si>
  <si>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</si>
  <si>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</si>
  <si>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</si>
  <si>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</si>
  <si>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</si>
  <si>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</si>
  <si>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</si>
  <si>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</si>
  <si>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</si>
  <si>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</si>
  <si>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</si>
  <si>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</si>
  <si>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</si>
  <si>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</si>
  <si>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</si>
  <si>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</si>
  <si>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</si>
  <si>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</si>
  <si>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</si>
  <si>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</si>
  <si>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</si>
  <si>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</si>
  <si>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</si>
  <si>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</si>
  <si>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</si>
  <si>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</si>
  <si>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</si>
  <si>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</si>
  <si>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</si>
  <si>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</si>
  <si>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</si>
  <si>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</si>
  <si>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</si>
  <si>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</si>
  <si>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</si>
  <si>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</si>
  <si>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</si>
  <si>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</si>
  <si>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</si>
  <si>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</si>
  <si>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</si>
  <si>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</si>
  <si>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</si>
  <si>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</si>
  <si>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</si>
  <si>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</si>
  <si>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</si>
  <si>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</si>
  <si>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</si>
  <si>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</si>
  <si>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</si>
  <si>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</si>
  <si>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</si>
  <si>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</si>
  <si>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</si>
  <si>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</si>
  <si>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</si>
  <si>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</si>
  <si>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</si>
  <si>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</si>
  <si>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</si>
  <si>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</si>
  <si>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</si>
  <si>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</si>
  <si>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</si>
  <si>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</si>
  <si>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</si>
  <si>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</si>
  <si>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</si>
  <si>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</si>
  <si>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</si>
  <si>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</si>
  <si>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</si>
  <si>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</si>
  <si>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</si>
  <si>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</si>
  <si>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</si>
  <si>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</si>
  <si>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</si>
  <si>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</si>
  <si>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</si>
  <si>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</si>
  <si>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</si>
  <si>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</si>
  <si>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</si>
  <si>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</si>
  <si>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</si>
  <si>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</si>
  <si>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</si>
  <si>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</si>
  <si>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</si>
  <si>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</si>
  <si>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</si>
  <si>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</si>
  <si>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</si>
  <si>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</si>
  <si>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</si>
  <si>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</si>
  <si>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</si>
  <si>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</si>
  <si>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</si>
  <si>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</si>
  <si>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</si>
  <si>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</si>
  <si>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</si>
  <si>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</si>
  <si>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</si>
  <si>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</si>
  <si>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</si>
  <si>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</si>
  <si>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</si>
  <si>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</si>
  <si>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</si>
  <si>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</si>
  <si>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</si>
  <si>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</si>
  <si>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</si>
  <si>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</si>
  <si>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</si>
  <si>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</si>
  <si>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</si>
  <si>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</si>
  <si>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</si>
  <si>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</si>
  <si>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</si>
  <si>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</si>
  <si>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</si>
  <si>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</si>
  <si>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</si>
  <si>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</si>
  <si>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</si>
  <si>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</si>
  <si>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</si>
  <si>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</si>
  <si>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</si>
  <si>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</si>
  <si>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</si>
  <si>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</si>
  <si>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</si>
  <si>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</si>
  <si>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</si>
  <si>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</si>
  <si>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</si>
  <si>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</si>
  <si>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</si>
  <si>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</si>
  <si>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</si>
  <si>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</si>
  <si>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</si>
  <si>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</si>
  <si>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</si>
  <si>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</si>
  <si>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</si>
  <si>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</si>
  <si>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</si>
  <si>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</si>
  <si>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</si>
  <si>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</si>
  <si>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</si>
  <si>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</si>
  <si>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</si>
  <si>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</si>
  <si>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</si>
  <si>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</si>
  <si>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</si>
  <si>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</si>
  <si>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</si>
  <si>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</si>
  <si>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</si>
  <si>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</si>
  <si>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</si>
  <si>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</si>
  <si>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</si>
  <si>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</si>
  <si>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</si>
  <si>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</si>
  <si>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</si>
  <si>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</si>
  <si>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</si>
  <si>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</si>
  <si>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</si>
  <si>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</si>
  <si>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</si>
  <si>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</si>
  <si>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</si>
  <si>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</si>
  <si>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</si>
  <si>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</si>
  <si>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</si>
  <si>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</si>
  <si>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</si>
  <si>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</si>
  <si>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</si>
  <si>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</si>
  <si>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</si>
  <si>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</si>
  <si>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</si>
  <si>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</si>
  <si>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</si>
  <si>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</si>
  <si>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</si>
  <si>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</si>
  <si>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</si>
  <si>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</si>
  <si>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</si>
  <si>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</si>
  <si>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</si>
  <si>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</si>
  <si>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</si>
  <si>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</si>
  <si>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</si>
  <si>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</si>
  <si>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</si>
  <si>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</si>
  <si>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</si>
  <si>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</si>
  <si>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</si>
  <si>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</si>
  <si>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</si>
  <si>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</si>
  <si>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</si>
  <si>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</si>
  <si>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</si>
  <si>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</si>
  <si>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</si>
  <si>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</si>
  <si>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</si>
  <si>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</si>
  <si>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</si>
  <si>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</si>
  <si>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</si>
  <si>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</si>
  <si>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</si>
  <si>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</si>
  <si>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</si>
  <si>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</si>
  <si>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</si>
  <si>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</si>
  <si>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</si>
  <si>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</si>
  <si>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</si>
  <si>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</si>
  <si>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</si>
  <si>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</si>
  <si>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</si>
  <si>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</si>
  <si>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</si>
  <si>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</si>
  <si>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</si>
  <si>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</si>
  <si>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</si>
  <si>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</si>
  <si>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</si>
  <si>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</si>
  <si>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</si>
  <si>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</si>
  <si>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</si>
  <si>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</si>
  <si>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</si>
  <si>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</si>
  <si>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</si>
  <si>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</si>
  <si>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</si>
  <si>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</si>
  <si>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</si>
  <si>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</si>
  <si>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</si>
  <si>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</si>
  <si>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</si>
  <si>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</si>
  <si>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</si>
  <si>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</si>
  <si>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</si>
  <si>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</si>
  <si>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</si>
  <si>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</si>
  <si>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</si>
  <si>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</si>
  <si>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</si>
  <si>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</si>
  <si>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</si>
  <si>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</si>
  <si>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</si>
  <si>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</si>
  <si>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</si>
  <si>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</si>
  <si>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</si>
  <si>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</si>
  <si>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</si>
  <si>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</si>
  <si>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</si>
  <si>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</si>
  <si>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</si>
  <si>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</si>
  <si>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</si>
  <si>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</si>
  <si>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</si>
  <si>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</si>
  <si>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</si>
  <si>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</si>
  <si>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</si>
  <si>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</si>
  <si>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</si>
  <si>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</si>
  <si>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</si>
  <si>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</si>
  <si>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</si>
  <si>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</si>
  <si>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</si>
  <si>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</si>
  <si>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</si>
  <si>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</si>
  <si>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</si>
  <si>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</si>
  <si>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</si>
  <si>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</si>
  <si>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</si>
  <si>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</si>
  <si>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</si>
  <si>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</si>
  <si>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</si>
  <si>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</si>
  <si>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</si>
  <si>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</si>
  <si>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</si>
  <si>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</si>
  <si>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</si>
  <si>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</si>
  <si>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</si>
  <si>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</si>
  <si>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</si>
  <si>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</si>
  <si>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</si>
  <si>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</si>
  <si>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</si>
  <si>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</si>
  <si>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</si>
  <si>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</si>
  <si>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</si>
  <si>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</si>
  <si>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</si>
  <si>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</si>
  <si>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</si>
  <si>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</si>
  <si>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</si>
  <si>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</si>
  <si>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</si>
  <si>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</si>
  <si>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</si>
  <si>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</si>
  <si>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</si>
  <si>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</si>
  <si>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</si>
  <si>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</si>
  <si>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</si>
  <si>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</si>
  <si>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</si>
  <si>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</si>
  <si>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</si>
  <si>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</si>
  <si>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</si>
  <si>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</si>
  <si>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</si>
  <si>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</si>
  <si>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</si>
  <si>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</si>
  <si>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</si>
  <si>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</si>
  <si>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</si>
  <si>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</si>
  <si>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</si>
  <si>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</si>
  <si>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</si>
  <si>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</si>
  <si>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</si>
  <si>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</si>
  <si>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</si>
  <si>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</si>
  <si>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</si>
  <si>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</si>
  <si>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</si>
  <si>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</si>
  <si>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</si>
  <si>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</si>
  <si>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</si>
  <si>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</si>
  <si>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</si>
  <si>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</si>
  <si>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</si>
  <si>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</si>
  <si>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</si>
  <si>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</si>
  <si>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</si>
  <si>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</si>
  <si>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</si>
  <si>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</si>
  <si>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</si>
  <si>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</si>
  <si>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</si>
  <si>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</si>
  <si>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</si>
  <si>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</si>
  <si>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</si>
  <si>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</si>
  <si>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</si>
  <si>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</si>
  <si>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</si>
  <si>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</si>
  <si>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</si>
  <si>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</si>
  <si>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</si>
  <si>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</si>
  <si>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</si>
  <si>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</si>
  <si>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</si>
  <si>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</si>
  <si>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</si>
  <si>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</si>
  <si>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</si>
  <si>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</si>
  <si>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</si>
  <si>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</si>
  <si>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</si>
  <si>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</si>
  <si>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</si>
  <si>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</si>
  <si>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</si>
  <si>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</si>
  <si>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</si>
  <si>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</si>
  <si>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</si>
  <si>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</si>
  <si>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</si>
  <si>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</si>
  <si>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</si>
  <si>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</si>
  <si>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</si>
  <si>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</si>
  <si>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</si>
  <si>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</si>
  <si>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</si>
  <si>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</si>
  <si>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</si>
  <si>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</si>
  <si>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</si>
  <si>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</si>
  <si>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</si>
  <si>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</si>
  <si>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</si>
  <si>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</si>
  <si>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</si>
  <si>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</si>
  <si>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</si>
  <si>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</si>
  <si>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</si>
  <si>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</si>
  <si>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</si>
  <si>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</si>
  <si>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</si>
  <si>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</si>
  <si>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</si>
  <si>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</si>
  <si>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</si>
  <si>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</si>
  <si>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</si>
  <si>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</si>
  <si>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</si>
  <si>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</si>
  <si>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</si>
  <si>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</si>
  <si>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</si>
  <si>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</si>
  <si>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</si>
  <si>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</si>
  <si>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</si>
  <si>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</si>
  <si>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</si>
  <si>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</si>
  <si>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</si>
  <si>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</si>
  <si>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</si>
  <si>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</si>
  <si>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</si>
  <si>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</si>
  <si>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</si>
  <si>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</si>
  <si>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</si>
  <si>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</si>
  <si>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</si>
  <si>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</si>
  <si>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</si>
  <si>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</si>
  <si>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</si>
  <si>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</si>
  <si>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</si>
  <si>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</si>
  <si>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</si>
  <si>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</si>
  <si>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</si>
  <si>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</si>
  <si>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</si>
  <si>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</si>
  <si>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</si>
  <si>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</si>
  <si>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</si>
  <si>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</si>
  <si>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</si>
  <si>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</si>
  <si>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</si>
  <si>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</si>
  <si>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</si>
  <si>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</si>
  <si>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</si>
  <si>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</si>
  <si>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</si>
  <si>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</si>
  <si>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</si>
  <si>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</si>
  <si>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</si>
  <si>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</si>
  <si>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</si>
  <si>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</si>
  <si>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</si>
  <si>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</si>
  <si>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</si>
  <si>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</si>
  <si>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</si>
  <si>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</si>
  <si>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</si>
  <si>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</si>
  <si>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</si>
  <si>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</si>
  <si>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</si>
  <si>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</si>
  <si>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</si>
  <si>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</si>
  <si>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</si>
  <si>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</si>
  <si>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</si>
  <si>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</si>
  <si>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</si>
  <si>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</si>
  <si>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</si>
  <si>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</si>
  <si>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</si>
  <si>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</si>
  <si>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</si>
  <si>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</si>
  <si>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</si>
  <si>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</si>
  <si>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</si>
  <si>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</si>
  <si>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</si>
  <si>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</si>
  <si>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</si>
  <si>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</si>
  <si>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</si>
  <si>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</si>
  <si>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</si>
  <si>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</si>
  <si>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</si>
  <si>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</si>
  <si>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</si>
  <si>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</si>
  <si>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</si>
  <si>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</si>
  <si>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</si>
  <si>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</si>
  <si>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</si>
  <si>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</si>
  <si>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</si>
  <si>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</si>
  <si>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</si>
  <si>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</si>
  <si>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</si>
  <si>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</si>
  <si>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</si>
  <si>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</si>
  <si>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</si>
  <si>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</si>
  <si>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</si>
  <si>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</si>
  <si>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</si>
  <si>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</si>
  <si>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</si>
  <si>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</si>
  <si>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</si>
  <si>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</si>
  <si>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</si>
  <si>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</si>
  <si>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</si>
  <si>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</si>
  <si>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</si>
  <si>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</si>
  <si>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</si>
  <si>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</si>
  <si>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</si>
  <si>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</si>
  <si>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</si>
  <si>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</si>
  <si>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</si>
  <si>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</si>
  <si>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</si>
  <si>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</si>
  <si>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</si>
  <si>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</si>
  <si>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</si>
  <si>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</si>
  <si>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</si>
  <si>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</si>
  <si>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</si>
  <si>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</si>
  <si>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</si>
  <si>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</si>
  <si>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</si>
  <si>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</si>
  <si>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</si>
  <si>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</si>
  <si>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</si>
  <si>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</si>
  <si>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</si>
  <si>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</si>
  <si>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</si>
  <si>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</si>
  <si>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</si>
  <si>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</si>
  <si>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</si>
  <si>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</si>
  <si>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</si>
  <si>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</si>
  <si>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</si>
  <si>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</si>
  <si>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</si>
  <si>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</si>
  <si>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</si>
  <si>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</si>
  <si>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</si>
  <si>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</si>
  <si>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</si>
  <si>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</si>
  <si>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</si>
  <si>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</si>
  <si>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</si>
  <si>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</si>
  <si>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</si>
  <si>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</si>
  <si>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</si>
  <si>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</si>
  <si>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</si>
  <si>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</si>
  <si>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</si>
  <si>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</si>
  <si>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</si>
  <si>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</si>
  <si>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</si>
  <si>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</si>
  <si>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</si>
  <si>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</si>
  <si>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</si>
  <si>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</si>
  <si>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</si>
  <si>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</si>
  <si>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</si>
  <si>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</si>
  <si>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</si>
  <si>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</si>
  <si>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</si>
  <si>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</si>
  <si>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</si>
  <si>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</si>
  <si>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</si>
  <si>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</si>
  <si>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</si>
  <si>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</si>
  <si>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</si>
  <si>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</si>
  <si>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</si>
  <si>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</si>
  <si>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</si>
  <si>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</si>
  <si>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</si>
  <si>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</si>
  <si>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</si>
  <si>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</si>
  <si>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</si>
  <si>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</si>
  <si>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</si>
  <si>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</si>
  <si>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</si>
  <si>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</si>
  <si>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</si>
  <si>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</si>
  <si>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</si>
  <si>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</si>
  <si>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</si>
  <si>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</si>
  <si>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</si>
  <si>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</si>
  <si>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</si>
  <si>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</si>
  <si>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</si>
  <si>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</si>
  <si>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</si>
  <si>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</si>
  <si>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</si>
  <si>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</si>
  <si>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</si>
  <si>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</si>
  <si>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</si>
  <si>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</si>
  <si>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</si>
  <si>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</si>
  <si>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</si>
  <si>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</si>
  <si>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</si>
  <si>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</si>
  <si>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</si>
  <si>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</si>
  <si>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</si>
  <si>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</si>
  <si>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</si>
  <si>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</si>
  <si>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</si>
  <si>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</si>
  <si>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</si>
  <si>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</si>
  <si>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</si>
  <si>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</si>
  <si>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</si>
  <si>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</si>
  <si>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</si>
  <si>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</si>
  <si>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</si>
  <si>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</si>
  <si>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</si>
  <si>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</si>
  <si>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</si>
  <si>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</si>
  <si>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</si>
  <si>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</si>
  <si>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</si>
  <si>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</si>
  <si>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</si>
  <si>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</si>
  <si>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</si>
  <si>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</si>
  <si>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</si>
  <si>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</si>
  <si>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</si>
  <si>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</si>
  <si>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</si>
  <si>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</si>
  <si>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</si>
  <si>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</si>
  <si>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</si>
  <si>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</si>
  <si>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</si>
  <si>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</si>
  <si>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</si>
  <si>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</si>
  <si>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</si>
  <si>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</si>
  <si>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</si>
  <si>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</si>
  <si>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</si>
  <si>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</si>
  <si>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</si>
  <si>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</si>
  <si>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</si>
  <si>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</si>
  <si>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</si>
  <si>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</si>
  <si>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</si>
  <si>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</si>
  <si>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</si>
  <si>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</si>
  <si>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</si>
  <si>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</si>
  <si>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</si>
  <si>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</si>
  <si>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</si>
  <si>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</si>
  <si>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</si>
  <si>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</si>
  <si>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</si>
  <si>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</si>
  <si>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</si>
  <si>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</si>
  <si>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</si>
  <si>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</si>
  <si>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</si>
  <si>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</si>
  <si>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</si>
  <si>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</si>
  <si>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</si>
  <si>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</si>
  <si>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</si>
  <si>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</si>
  <si>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</si>
  <si>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</si>
  <si>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</si>
  <si>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</si>
  <si>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</si>
  <si>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</si>
  <si>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</si>
  <si>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</si>
  <si>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</si>
  <si>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</si>
  <si>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</si>
  <si>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</si>
  <si>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</si>
  <si>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</si>
  <si>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</si>
  <si>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</si>
  <si>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</si>
  <si>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</si>
  <si>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</si>
  <si>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</si>
  <si>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</si>
  <si>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</si>
  <si>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</si>
  <si>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</si>
  <si>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</si>
  <si>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</si>
  <si>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</si>
  <si>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</si>
  <si>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</si>
  <si>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</si>
  <si>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</si>
  <si>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</si>
  <si>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</si>
  <si>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</si>
  <si>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</si>
  <si>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</si>
  <si>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</si>
  <si>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</si>
  <si>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</si>
  <si>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</si>
  <si>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</si>
  <si>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</si>
  <si>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</si>
  <si>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</si>
  <si>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</si>
  <si>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</si>
  <si>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</si>
  <si>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</si>
  <si>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</si>
  <si>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</si>
  <si>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</si>
  <si>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</si>
  <si>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</si>
  <si>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</si>
  <si>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</si>
  <si>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</si>
  <si>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</si>
  <si>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</si>
  <si>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</si>
  <si>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</si>
  <si>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</si>
  <si>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</si>
  <si>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</si>
  <si>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</si>
  <si>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</si>
  <si>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</si>
  <si>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</si>
  <si>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</si>
  <si>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</si>
  <si>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</si>
  <si>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</si>
  <si>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</si>
  <si>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</si>
  <si>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</si>
  <si>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</si>
  <si>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</si>
  <si>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</si>
  <si>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</si>
  <si>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</si>
  <si>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</si>
  <si>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</si>
  <si>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</si>
  <si>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</si>
  <si>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</si>
  <si>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</si>
  <si>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</si>
  <si>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</si>
  <si>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</si>
  <si>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</si>
  <si>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</si>
  <si>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</si>
  <si>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</si>
  <si>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</si>
  <si>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</si>
  <si>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</si>
  <si>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</si>
  <si>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</si>
  <si>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</si>
  <si>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</si>
  <si>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</si>
  <si>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</si>
  <si>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</si>
  <si>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</si>
  <si>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</si>
  <si>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</si>
  <si>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</si>
  <si>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</si>
  <si>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</si>
  <si>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</si>
  <si>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</si>
  <si>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</si>
  <si>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</si>
  <si>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</si>
  <si>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</si>
  <si>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</si>
  <si>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</si>
  <si>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</si>
  <si>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</si>
  <si>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</si>
  <si>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</si>
  <si>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</si>
  <si>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</si>
  <si>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</si>
  <si>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</si>
  <si>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</si>
  <si>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</si>
  <si>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</si>
  <si>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</si>
  <si>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</si>
  <si>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</si>
  <si>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</si>
  <si>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</si>
  <si>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</si>
  <si>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</si>
  <si>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</si>
  <si>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</si>
  <si>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</si>
  <si>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</si>
  <si>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</si>
  <si>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</si>
  <si>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</si>
  <si>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</si>
  <si>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</si>
  <si>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</si>
  <si>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</si>
  <si>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</si>
  <si>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</si>
  <si>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</si>
  <si>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</si>
  <si>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</si>
  <si>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</si>
  <si>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</si>
  <si>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</si>
  <si>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</si>
  <si>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</si>
  <si>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</si>
  <si>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</si>
  <si>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</si>
  <si>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</si>
  <si>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</si>
  <si>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</si>
  <si>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</si>
  <si>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</si>
  <si>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</si>
  <si>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</si>
  <si>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</si>
  <si>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</si>
  <si>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</si>
  <si>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</si>
  <si>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</si>
  <si>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</si>
  <si>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</si>
  <si>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</si>
  <si>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</si>
  <si>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</si>
  <si>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</si>
  <si>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</si>
  <si>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</si>
  <si>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</si>
  <si>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</si>
  <si>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</si>
  <si>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</si>
  <si>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</si>
  <si>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</si>
  <si>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</si>
  <si>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</si>
  <si>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</si>
  <si>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</si>
  <si>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</si>
  <si>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</si>
  <si>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</si>
  <si>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</si>
  <si>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</si>
  <si>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</si>
  <si>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</si>
  <si>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</si>
  <si>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</si>
  <si>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</si>
  <si>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</si>
  <si>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</si>
  <si>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</si>
  <si>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</si>
  <si>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</si>
  <si>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</si>
  <si>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</si>
  <si>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</si>
  <si>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</si>
  <si>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</si>
  <si>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</si>
  <si>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</si>
  <si>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</si>
  <si>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</si>
  <si>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</si>
  <si>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</si>
  <si>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</si>
  <si>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</si>
  <si>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</si>
  <si>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</si>
  <si>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</si>
  <si>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</si>
  <si>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</si>
  <si>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</si>
  <si>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</si>
  <si>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</si>
  <si>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</si>
  <si>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</si>
  <si>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</si>
  <si>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</si>
  <si>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</si>
  <si>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</si>
  <si>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</si>
  <si>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</si>
  <si>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</si>
  <si>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</si>
  <si>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</si>
  <si>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</si>
  <si>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</si>
  <si>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</si>
  <si>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</si>
  <si>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</si>
  <si>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</si>
  <si>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</si>
  <si>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</si>
  <si>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</si>
  <si>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</si>
  <si>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</si>
  <si>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</si>
  <si>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</si>
  <si>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</si>
  <si>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</si>
  <si>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</si>
  <si>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</si>
  <si>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</si>
  <si>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</si>
  <si>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</si>
  <si>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</si>
  <si>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</si>
  <si>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</si>
  <si>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</si>
  <si>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</si>
  <si>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</si>
  <si>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</si>
  <si>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</si>
  <si>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</si>
  <si>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</si>
  <si>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</si>
  <si>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</si>
  <si>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</si>
  <si>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</si>
  <si>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</si>
  <si>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</si>
  <si>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</si>
  <si>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</si>
  <si>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</si>
  <si>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</si>
  <si>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</si>
  <si>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</si>
  <si>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</si>
  <si>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</si>
  <si>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</si>
  <si>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</si>
  <si>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</si>
  <si>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</si>
  <si>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</si>
  <si>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</si>
  <si>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</si>
  <si>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</si>
  <si>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</si>
  <si>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</si>
  <si>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</si>
  <si>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</si>
  <si>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</si>
  <si>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</si>
  <si>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</si>
  <si>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</si>
  <si>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</si>
  <si>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</si>
  <si>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</si>
  <si>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</si>
  <si>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</si>
  <si>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</si>
  <si>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</si>
  <si>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</si>
  <si>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</si>
  <si>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</si>
  <si>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</si>
  <si>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</si>
  <si>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</si>
  <si>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</si>
  <si>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</si>
  <si>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</si>
  <si>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</si>
  <si>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</si>
  <si>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</si>
  <si>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</si>
  <si>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</si>
  <si>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</si>
  <si>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</si>
  <si>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</si>
  <si>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</si>
  <si>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</si>
  <si>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</si>
  <si>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</si>
  <si>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</si>
  <si>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</si>
  <si>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</si>
  <si>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</si>
  <si>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</si>
  <si>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</si>
  <si>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</si>
  <si>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</si>
  <si>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</si>
  <si>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</si>
  <si>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</si>
  <si>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</si>
  <si>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</si>
  <si>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</si>
  <si>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</si>
  <si>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</si>
  <si>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</si>
  <si>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</si>
  <si>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</si>
  <si>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</si>
  <si>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</si>
  <si>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</si>
  <si>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</si>
  <si>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</si>
  <si>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</si>
  <si>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</si>
  <si>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</si>
  <si>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</si>
  <si>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</si>
  <si>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</si>
  <si>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</si>
  <si>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</si>
  <si>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</si>
  <si>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</si>
  <si>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</si>
  <si>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</si>
  <si>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</si>
  <si>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</si>
  <si>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</si>
  <si>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</si>
  <si>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</si>
  <si>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</si>
  <si>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</si>
  <si>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</si>
  <si>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</si>
  <si>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</si>
  <si>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</si>
  <si>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</si>
  <si>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</si>
  <si>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</si>
  <si>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</si>
  <si>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</si>
  <si>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</si>
  <si>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</si>
  <si>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</si>
  <si>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</si>
  <si>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</si>
  <si>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</si>
  <si>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</si>
  <si>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</si>
  <si>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</si>
  <si>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</si>
  <si>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</si>
  <si>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</si>
  <si>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</si>
  <si>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</si>
  <si>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</si>
  <si>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</si>
  <si>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</si>
  <si>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</si>
  <si>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</si>
  <si>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</si>
  <si>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</si>
  <si>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</si>
  <si>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</si>
  <si>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</si>
  <si>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</si>
  <si>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</si>
  <si>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</si>
  <si>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</si>
  <si>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</si>
  <si>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</si>
  <si>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</si>
  <si>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</si>
  <si>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</si>
  <si>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</si>
  <si>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</si>
  <si>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</si>
  <si>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</si>
  <si>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</si>
  <si>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</si>
  <si>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</si>
  <si>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</si>
  <si>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</si>
  <si>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</si>
  <si>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</si>
  <si>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</si>
  <si>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</si>
  <si>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</si>
  <si>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</si>
  <si>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</si>
  <si>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</si>
  <si>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</si>
  <si>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</si>
  <si>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</si>
  <si>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</si>
  <si>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</si>
  <si>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</si>
  <si>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</si>
  <si>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</si>
  <si>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</si>
  <si>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</si>
  <si>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</si>
  <si>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</si>
  <si>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</si>
  <si>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</si>
  <si>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</si>
  <si>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</si>
  <si>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</si>
  <si>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</si>
  <si>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</si>
  <si>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</si>
  <si>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</si>
  <si>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</si>
  <si>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</si>
  <si>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</si>
  <si>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</si>
  <si>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</si>
  <si>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</si>
  <si>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</si>
  <si>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</si>
  <si>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</si>
  <si>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</si>
  <si>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</si>
  <si>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</si>
  <si>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</si>
  <si>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</si>
  <si>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</si>
  <si>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</si>
  <si>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</si>
  <si>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</si>
  <si>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</si>
  <si>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</si>
  <si>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</si>
  <si>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</si>
  <si>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</si>
  <si>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</si>
  <si>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</si>
  <si>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</si>
  <si>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</si>
  <si>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</si>
  <si>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</si>
  <si>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</si>
  <si>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</si>
  <si>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</si>
  <si>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</si>
  <si>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</si>
  <si>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</si>
  <si>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</si>
  <si>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</si>
  <si>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</si>
  <si>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</si>
  <si>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</si>
  <si>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</si>
  <si>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</si>
  <si>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</si>
  <si>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</si>
  <si>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</si>
  <si>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</si>
  <si>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</si>
  <si>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</si>
  <si>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</si>
  <si>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</si>
  <si>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</si>
  <si>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</si>
  <si>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</si>
  <si>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</si>
  <si>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</si>
  <si>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</si>
  <si>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</si>
  <si>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</si>
  <si>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</si>
  <si>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</si>
  <si>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</si>
  <si>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</si>
  <si>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</si>
  <si>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</si>
  <si>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</si>
  <si>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</si>
  <si>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</si>
  <si>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</si>
  <si>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</si>
  <si>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</si>
  <si>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</si>
  <si>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</si>
  <si>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</si>
  <si>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</si>
  <si>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</si>
  <si>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</si>
  <si>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</si>
  <si>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</si>
  <si>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</si>
  <si>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</si>
  <si>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</si>
  <si>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</si>
  <si>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</si>
  <si>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</si>
  <si>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</si>
  <si>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</si>
  <si>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</si>
  <si>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</si>
  <si>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</si>
  <si>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</si>
  <si>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</si>
  <si>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</si>
  <si>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</si>
  <si>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</si>
  <si>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</si>
  <si>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</si>
  <si>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</si>
  <si>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</si>
  <si>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</si>
  <si>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</si>
  <si>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</si>
  <si>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</si>
  <si>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</si>
  <si>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</si>
  <si>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</si>
  <si>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</si>
  <si>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</si>
  <si>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</si>
  <si>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</si>
  <si>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</si>
  <si>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</si>
  <si>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</si>
  <si>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</si>
  <si>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</si>
  <si>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</si>
  <si>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</si>
  <si>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</si>
  <si>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</si>
  <si>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</si>
  <si>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</si>
  <si>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</si>
  <si>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</si>
  <si>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</si>
  <si>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</si>
  <si>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</si>
  <si>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</si>
  <si>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</si>
  <si>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</si>
  <si>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</si>
  <si>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</si>
  <si>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</si>
  <si>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</si>
  <si>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</si>
  <si>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</si>
  <si>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</si>
  <si>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</si>
  <si>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</si>
  <si>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</si>
  <si>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</si>
  <si>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</si>
  <si>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</si>
  <si>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</si>
  <si>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</si>
  <si>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</si>
  <si>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</si>
  <si>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</si>
  <si>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</si>
  <si>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</si>
  <si>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</si>
  <si>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</si>
  <si>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</si>
  <si>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</si>
  <si>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</si>
  <si>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</si>
  <si>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</si>
  <si>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</si>
  <si>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</si>
  <si>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</si>
  <si>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</si>
  <si>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</si>
  <si>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</si>
  <si>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</si>
  <si>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</si>
  <si>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</si>
  <si>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</si>
  <si>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</si>
  <si>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</si>
  <si>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</si>
  <si>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</si>
  <si>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</si>
  <si>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</si>
  <si>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</si>
  <si>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</si>
  <si>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</si>
  <si>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</si>
  <si>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</si>
  <si>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</si>
  <si>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</si>
  <si>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</si>
  <si>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</si>
  <si>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</si>
  <si>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</si>
  <si>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</si>
  <si>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</si>
  <si>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</si>
  <si>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</si>
  <si>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</si>
  <si>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</si>
  <si>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</si>
  <si>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</si>
  <si>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</si>
  <si>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</si>
  <si>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</si>
  <si>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</si>
  <si>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</si>
  <si>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</si>
  <si>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</si>
  <si>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</si>
  <si>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</si>
  <si>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</si>
  <si>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</si>
  <si>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</si>
  <si>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</si>
  <si>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</si>
  <si>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</si>
  <si>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</si>
  <si>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</si>
  <si>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</si>
  <si>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</si>
  <si>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</si>
  <si>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</si>
  <si>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</si>
  <si>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</si>
  <si>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</si>
  <si>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</si>
  <si>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</si>
  <si>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</si>
  <si>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</si>
  <si>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</si>
  <si>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</si>
  <si>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</si>
  <si>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</si>
  <si>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</si>
  <si>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</si>
  <si>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</si>
  <si>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</si>
  <si>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</si>
  <si>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</si>
  <si>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</si>
  <si>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</si>
  <si>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</si>
  <si>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</si>
  <si>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</si>
  <si>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</si>
  <si>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</si>
  <si>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</si>
  <si>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</si>
  <si>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</si>
  <si>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</si>
  <si>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</si>
  <si>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</si>
  <si>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</si>
  <si>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</si>
  <si>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</si>
  <si>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</si>
  <si>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</si>
  <si>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</si>
  <si>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</si>
  <si>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</si>
  <si>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</si>
  <si>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</si>
  <si>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</si>
  <si>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</si>
  <si>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</si>
  <si>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</si>
  <si>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</si>
  <si>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</si>
  <si>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</si>
  <si>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</si>
  <si>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</si>
  <si>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</si>
  <si>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</si>
  <si>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</si>
  <si>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</si>
  <si>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</si>
  <si>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</si>
  <si>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</si>
  <si>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</si>
  <si>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</si>
  <si>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</si>
  <si>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</si>
  <si>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</si>
  <si>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</si>
  <si>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</si>
  <si>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</si>
  <si>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</si>
  <si>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</si>
  <si>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</si>
  <si>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</si>
  <si>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</si>
  <si>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</si>
  <si>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</si>
  <si>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</si>
  <si>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</si>
  <si>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</si>
  <si>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</si>
  <si>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</si>
  <si>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</si>
  <si>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</si>
  <si>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</si>
  <si>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</si>
  <si>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</si>
  <si>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</si>
  <si>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</si>
  <si>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</si>
  <si>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</si>
  <si>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</si>
  <si>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</si>
  <si>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</si>
  <si>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</si>
  <si>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</si>
  <si>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</si>
  <si>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</si>
  <si>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</si>
  <si>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</si>
  <si>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</si>
  <si>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</si>
  <si>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</si>
  <si>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</si>
  <si>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</si>
  <si>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</si>
  <si>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</si>
  <si>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</si>
  <si>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</si>
  <si>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</si>
  <si>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</si>
  <si>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</si>
  <si>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</si>
  <si>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</si>
  <si>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</si>
  <si>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</si>
  <si>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</si>
  <si>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</si>
  <si>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</si>
  <si>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</si>
  <si>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</si>
  <si>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</si>
  <si>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</si>
  <si>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</si>
  <si>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</si>
  <si>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</si>
  <si>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</si>
  <si>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</si>
  <si>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</si>
  <si>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</si>
  <si>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</si>
  <si>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</si>
  <si>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</si>
  <si>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</si>
  <si>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</si>
  <si>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</si>
  <si>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</si>
  <si>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</si>
  <si>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</si>
  <si>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</si>
  <si>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</si>
  <si>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</si>
  <si>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</si>
  <si>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</si>
  <si>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</si>
  <si>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</si>
  <si>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</si>
  <si>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</si>
  <si>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</si>
  <si>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</si>
  <si>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</si>
  <si>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</si>
  <si>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</si>
  <si>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</si>
  <si>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</si>
  <si>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</si>
  <si>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</si>
  <si>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</si>
  <si>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</si>
  <si>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</si>
  <si>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</si>
  <si>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</si>
  <si>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</si>
  <si>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</si>
  <si>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</si>
  <si>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</si>
  <si>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</si>
  <si>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</si>
  <si>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</si>
  <si>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</si>
  <si>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</si>
  <si>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</si>
  <si>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</si>
  <si>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</si>
  <si>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</si>
  <si>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</si>
  <si>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</si>
  <si>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</si>
  <si>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</si>
  <si>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</si>
  <si>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</si>
  <si>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</si>
  <si>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</si>
  <si>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</si>
  <si>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</si>
  <si>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</si>
  <si>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</si>
  <si>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</si>
  <si>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</si>
  <si>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</si>
  <si>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</si>
  <si>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</si>
  <si>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</si>
  <si>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</si>
  <si>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</si>
  <si>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</si>
  <si>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</si>
  <si>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</si>
  <si>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</si>
  <si>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</si>
  <si>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</si>
  <si>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</si>
  <si>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</si>
  <si>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</si>
  <si>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</si>
  <si>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</si>
  <si>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</si>
  <si>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</si>
  <si>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</si>
  <si>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</si>
  <si>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</si>
  <si>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</si>
  <si>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</si>
  <si>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</si>
  <si>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</si>
  <si>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</si>
  <si>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</si>
  <si>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</si>
  <si>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</si>
  <si>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</si>
  <si>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</si>
  <si>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</si>
  <si>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</si>
  <si>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</si>
  <si>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</si>
  <si>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</si>
  <si>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</si>
  <si>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</si>
  <si>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</si>
  <si>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</si>
  <si>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</si>
  <si>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</si>
  <si>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</si>
  <si>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</si>
  <si>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</si>
  <si>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</si>
  <si>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</si>
  <si>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</si>
  <si>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</si>
  <si>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</si>
  <si>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</si>
  <si>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</si>
  <si>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</si>
  <si>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</si>
  <si>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</si>
  <si>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</si>
  <si>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</si>
  <si>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</si>
  <si>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</si>
  <si>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</si>
  <si>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</si>
  <si>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</si>
  <si>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</si>
  <si>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</si>
  <si>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</si>
  <si>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</si>
  <si>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</si>
  <si>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</si>
  <si>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</si>
  <si>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</si>
  <si>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</si>
  <si>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</si>
  <si>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</si>
  <si>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</si>
  <si>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</si>
  <si>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</si>
  <si>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</si>
  <si>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</si>
  <si>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</si>
  <si>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</si>
  <si>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</si>
  <si>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</si>
  <si>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</si>
  <si>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</si>
  <si>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</si>
  <si>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</si>
  <si>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</si>
  <si>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</si>
  <si>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</si>
  <si>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</si>
  <si>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</si>
  <si>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</si>
  <si>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</si>
  <si>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</si>
  <si>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</si>
  <si>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</si>
  <si>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</si>
  <si>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</si>
  <si>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</si>
  <si>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</si>
  <si>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</si>
  <si>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</si>
  <si>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</si>
  <si>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</si>
  <si>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</si>
  <si>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</si>
  <si>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</si>
  <si>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</si>
  <si>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</si>
  <si>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</si>
  <si>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</si>
  <si>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</si>
  <si>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</si>
  <si>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</si>
  <si>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</si>
  <si>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</si>
  <si>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</si>
  <si>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</si>
  <si>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</si>
  <si>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</si>
  <si>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</si>
  <si>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</si>
  <si>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</si>
  <si>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</si>
  <si>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</si>
  <si>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</si>
  <si>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</si>
  <si>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</si>
  <si>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</si>
  <si>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</si>
  <si>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</si>
  <si>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</si>
  <si>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</si>
  <si>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</si>
  <si>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</si>
  <si>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</si>
  <si>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</si>
  <si>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</si>
  <si>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</si>
  <si>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</si>
  <si>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</si>
  <si>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</si>
  <si>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</si>
  <si>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</si>
  <si>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</si>
  <si>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</si>
  <si>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</si>
  <si>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</si>
  <si>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</si>
  <si>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</si>
  <si>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</si>
  <si>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</si>
  <si>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</si>
  <si>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</si>
  <si>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</si>
  <si>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</si>
  <si>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</si>
  <si>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</si>
  <si>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</si>
  <si>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</si>
  <si>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</si>
  <si>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</si>
  <si>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</si>
  <si>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</si>
  <si>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</si>
  <si>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</si>
  <si>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</si>
  <si>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</si>
  <si>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</si>
  <si>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</si>
  <si>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</si>
  <si>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</si>
  <si>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</si>
  <si>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</si>
  <si>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</si>
  <si>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</si>
  <si>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</si>
  <si>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</si>
  <si>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</si>
  <si>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</si>
  <si>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</si>
  <si>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</si>
  <si>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</si>
  <si>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</si>
  <si>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</si>
  <si>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</si>
  <si>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</si>
  <si>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</si>
  <si>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</si>
  <si>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</si>
  <si>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</si>
  <si>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</si>
  <si>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</si>
  <si>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</si>
  <si>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</si>
  <si>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</si>
  <si>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</si>
  <si>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</si>
  <si>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</si>
  <si>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</si>
  <si>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</si>
  <si>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</si>
  <si>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</si>
  <si>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</si>
  <si>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</si>
  <si>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</si>
  <si>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</si>
  <si>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</si>
  <si>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</si>
  <si>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</si>
  <si>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</si>
  <si>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</si>
  <si>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</si>
  <si>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</si>
  <si>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</si>
  <si>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</si>
  <si>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</si>
  <si>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</si>
  <si>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</si>
  <si>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</si>
  <si>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</si>
  <si>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</si>
  <si>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</si>
  <si>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</si>
  <si>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</si>
  <si>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</si>
  <si>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</si>
  <si>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</si>
  <si>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</si>
  <si>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</si>
  <si>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</si>
  <si>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</si>
  <si>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</si>
  <si>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</si>
  <si>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</si>
  <si>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</si>
  <si>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</si>
  <si>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</si>
  <si>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</si>
  <si>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</si>
  <si>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</si>
  <si>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</si>
  <si>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</si>
  <si>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</si>
  <si>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</si>
  <si>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</si>
  <si>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</si>
  <si>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</si>
  <si>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</si>
  <si>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</si>
  <si>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</si>
  <si>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</si>
  <si>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</si>
  <si>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</si>
  <si>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</si>
  <si>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</si>
  <si>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</si>
  <si>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</si>
  <si>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</si>
  <si>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</si>
  <si>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</si>
  <si>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</si>
  <si>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</si>
  <si>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</si>
  <si>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</si>
  <si>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</si>
  <si>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</si>
  <si>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</si>
  <si>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</si>
  <si>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</si>
  <si>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</si>
  <si>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</si>
  <si>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</si>
  <si>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</si>
  <si>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</si>
  <si>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</si>
  <si>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</si>
  <si>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</si>
  <si>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</si>
  <si>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</si>
  <si>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</si>
  <si>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</si>
  <si>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</si>
  <si>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</si>
  <si>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</si>
  <si>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</si>
  <si>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</si>
  <si>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</si>
  <si>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</si>
  <si>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</si>
  <si>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</si>
  <si>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</si>
  <si>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</si>
  <si>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</si>
  <si>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</si>
  <si>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</si>
  <si>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</si>
  <si>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</si>
  <si>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</si>
  <si>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</si>
  <si>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</si>
  <si>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</si>
  <si>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</si>
  <si>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</si>
  <si>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</si>
  <si>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</si>
  <si>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</si>
  <si>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</si>
  <si>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</si>
  <si>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</si>
  <si>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</si>
  <si>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</si>
  <si>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</si>
  <si>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</si>
  <si>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</si>
  <si>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</si>
  <si>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</si>
  <si>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</si>
  <si>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</si>
  <si>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</si>
  <si>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</si>
  <si>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</si>
  <si>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</si>
  <si>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</si>
  <si>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</si>
  <si>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</si>
  <si>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</si>
  <si>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</si>
  <si>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</si>
  <si>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</si>
  <si>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</si>
  <si>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</si>
  <si>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</si>
  <si>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</si>
  <si>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</si>
  <si>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</si>
  <si>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</si>
  <si>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</si>
  <si>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</si>
  <si>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</si>
  <si>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</si>
  <si>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</si>
  <si>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</si>
  <si>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</si>
  <si>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</si>
  <si>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</si>
  <si>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</si>
  <si>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</si>
  <si>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</si>
  <si>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</si>
  <si>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</si>
  <si>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</si>
  <si>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</si>
  <si>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</si>
  <si>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</si>
  <si>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</si>
  <si>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</si>
  <si>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</si>
  <si>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</si>
  <si>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</si>
  <si>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</si>
  <si>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</si>
  <si>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</si>
  <si>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</si>
  <si>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</si>
  <si>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</si>
  <si>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</si>
  <si>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</si>
  <si>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</si>
  <si>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</si>
  <si>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</si>
  <si>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</si>
  <si>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</si>
  <si>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</si>
  <si>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</si>
  <si>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</si>
  <si>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</si>
  <si>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</si>
  <si>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</si>
  <si>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</si>
  <si>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</si>
  <si>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</si>
  <si>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</si>
  <si>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</si>
  <si>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</si>
  <si>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</si>
  <si>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</si>
  <si>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</si>
  <si>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</si>
  <si>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</si>
  <si>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</si>
  <si>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</si>
  <si>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</si>
  <si>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</si>
  <si>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</si>
  <si>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</si>
  <si>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</si>
  <si>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</si>
  <si>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</si>
  <si>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</si>
  <si>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</si>
  <si>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</si>
  <si>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</si>
  <si>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</si>
  <si>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</si>
  <si>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</si>
  <si>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</si>
  <si>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</si>
  <si>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</si>
  <si>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</si>
  <si>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</si>
  <si>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</si>
  <si>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</si>
  <si>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</si>
  <si>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</si>
  <si>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</si>
  <si>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</si>
  <si>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</si>
  <si>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</si>
  <si>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</si>
  <si>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</si>
  <si>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</si>
  <si>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</si>
  <si>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</si>
  <si>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</si>
  <si>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</si>
  <si>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</si>
  <si>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</si>
  <si>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</si>
  <si>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</si>
  <si>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</si>
  <si>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</si>
  <si>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</si>
  <si>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</si>
  <si>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</si>
  <si>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</si>
  <si>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</si>
  <si>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</si>
  <si>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</si>
  <si>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</si>
  <si>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</si>
  <si>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</si>
  <si>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</si>
  <si>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</si>
  <si>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</si>
  <si>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</si>
  <si>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</si>
  <si>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</si>
  <si>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</si>
  <si>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</si>
  <si>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</si>
  <si>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</si>
  <si>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</si>
  <si>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</si>
  <si>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</si>
  <si>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</si>
  <si>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</si>
  <si>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</si>
  <si>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</si>
  <si>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</si>
  <si>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</si>
  <si>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</si>
  <si>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</si>
  <si>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</si>
  <si>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</si>
  <si>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</si>
  <si>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</si>
  <si>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</si>
  <si>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</si>
  <si>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</si>
  <si>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</si>
  <si>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</si>
  <si>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</si>
  <si>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</si>
  <si>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</si>
  <si>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</si>
  <si>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</si>
  <si>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</si>
  <si>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</si>
  <si>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</si>
  <si>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</si>
  <si>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</si>
  <si>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</si>
  <si>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</si>
  <si>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</si>
  <si>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</si>
  <si>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</si>
  <si>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</si>
  <si>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</si>
  <si>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</si>
  <si>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</si>
  <si>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</si>
  <si>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</si>
  <si>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</si>
  <si>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</si>
  <si>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</si>
  <si>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</si>
  <si>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</si>
  <si>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</si>
  <si>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</si>
  <si>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</si>
  <si>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</si>
  <si>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</si>
  <si>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</si>
  <si>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</si>
  <si>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</si>
  <si>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</si>
  <si>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</si>
  <si>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</si>
  <si>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</si>
  <si>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</si>
  <si>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</si>
  <si>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</si>
  <si>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</si>
  <si>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</si>
  <si>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</si>
  <si>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</si>
  <si>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</si>
  <si>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</si>
  <si>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</si>
  <si>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</si>
  <si>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</si>
  <si>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</si>
  <si>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</si>
  <si>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</si>
  <si>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</si>
  <si>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</si>
  <si>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</si>
  <si>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</si>
  <si>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</si>
  <si>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</si>
  <si>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</si>
  <si>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</si>
  <si>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</si>
  <si>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</si>
  <si>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</si>
  <si>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</si>
  <si>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</si>
  <si>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</si>
  <si>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</si>
  <si>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</si>
  <si>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</si>
  <si>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</si>
  <si>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</si>
  <si>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</si>
  <si>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</si>
  <si>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</si>
  <si>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</si>
  <si>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</si>
  <si>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</si>
  <si>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</si>
  <si>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</si>
  <si>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</si>
  <si>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</si>
  <si>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</si>
  <si>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</si>
  <si>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</si>
  <si>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</si>
  <si>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</si>
  <si>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</si>
  <si>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</si>
  <si>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</si>
  <si>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</si>
  <si>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</si>
  <si>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</si>
  <si>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</si>
  <si>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</si>
  <si>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</si>
  <si>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</si>
  <si>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</si>
  <si>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</si>
  <si>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</si>
  <si>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</si>
  <si>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</si>
  <si>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</si>
  <si>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</si>
  <si>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</si>
  <si>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</si>
  <si>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</si>
  <si>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</si>
  <si>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</si>
  <si>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</si>
  <si>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</si>
  <si>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</si>
  <si>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</si>
  <si>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</si>
  <si>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</si>
  <si>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</si>
  <si>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</si>
  <si>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</si>
  <si>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</si>
  <si>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</si>
  <si>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</si>
  <si>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</si>
  <si>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</si>
  <si>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</si>
  <si>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</si>
  <si>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</si>
  <si>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</si>
  <si>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</si>
  <si>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</si>
  <si>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</si>
  <si>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</si>
  <si>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</si>
  <si>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</si>
  <si>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</si>
  <si>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</si>
  <si>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</si>
  <si>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</si>
  <si>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</si>
  <si>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</si>
  <si>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</si>
  <si>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</si>
  <si>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</si>
  <si>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</si>
  <si>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</si>
  <si>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</si>
  <si>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</si>
  <si>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</si>
  <si>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</si>
  <si>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</si>
  <si>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</si>
  <si>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</si>
  <si>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</si>
  <si>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</si>
  <si>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</si>
  <si>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</si>
  <si>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</si>
  <si>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</si>
  <si>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</si>
  <si>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</si>
  <si>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</si>
  <si>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</si>
  <si>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</si>
  <si>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</si>
  <si>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</si>
  <si>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</si>
  <si>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</si>
  <si>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</si>
  <si>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</si>
  <si>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</si>
  <si>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</si>
  <si>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</si>
  <si>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</si>
  <si>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</si>
  <si>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</si>
  <si>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</si>
  <si>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</si>
  <si>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</si>
  <si>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</si>
  <si>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</si>
  <si>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</si>
  <si>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</si>
  <si>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</si>
  <si>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</si>
  <si>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</si>
  <si>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</si>
  <si>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</si>
  <si>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</si>
  <si>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</si>
  <si>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</si>
  <si>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</si>
  <si>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</si>
  <si>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</si>
  <si>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</si>
  <si>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</si>
  <si>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</si>
  <si>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</si>
  <si>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</si>
  <si>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</si>
  <si>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</si>
  <si>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</si>
  <si>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</si>
  <si>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</si>
  <si>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</si>
  <si>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</si>
  <si>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</si>
  <si>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</si>
  <si>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</si>
  <si>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</si>
  <si>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</si>
  <si>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</si>
  <si>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</si>
  <si>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</si>
  <si>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</si>
  <si>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</si>
  <si>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</si>
  <si>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</si>
  <si>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</si>
  <si>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</si>
  <si>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</si>
  <si>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</si>
  <si>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</si>
  <si>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</si>
  <si>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</si>
  <si>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</si>
  <si>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</si>
  <si>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</si>
  <si>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</si>
  <si>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</si>
  <si>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</si>
  <si>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</si>
  <si>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</si>
  <si>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</si>
  <si>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</si>
  <si>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</si>
  <si>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</si>
  <si>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</si>
  <si>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</si>
  <si>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</si>
  <si>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</si>
  <si>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</si>
  <si>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</si>
  <si>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</si>
  <si>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</si>
  <si>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</si>
  <si>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</si>
  <si>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</si>
  <si>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</si>
  <si>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</si>
  <si>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</si>
  <si>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</si>
  <si>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</si>
  <si>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</si>
  <si>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</si>
  <si>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</si>
  <si>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</si>
  <si>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</si>
  <si>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</si>
  <si>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</si>
  <si>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</si>
  <si>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</si>
  <si>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</si>
  <si>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</si>
  <si>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</si>
  <si>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</si>
  <si>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</si>
  <si>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</si>
  <si>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</si>
  <si>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</si>
  <si>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</si>
  <si>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</si>
  <si>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</si>
  <si>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</si>
  <si>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</si>
  <si>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</si>
  <si>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</si>
  <si>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</si>
  <si>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</si>
  <si>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</si>
  <si>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</si>
  <si>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</si>
  <si>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</si>
  <si>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</si>
  <si>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</si>
  <si>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</si>
  <si>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</si>
  <si>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</si>
  <si>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</si>
  <si>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</si>
  <si>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</si>
  <si>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</si>
  <si>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</si>
  <si>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</si>
  <si>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</si>
  <si>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</si>
  <si>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</si>
  <si>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</si>
  <si>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</si>
  <si>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</si>
  <si>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</si>
  <si>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</si>
  <si>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</si>
  <si>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</si>
  <si>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</si>
  <si>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</si>
  <si>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</si>
  <si>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</si>
  <si>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</si>
  <si>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</si>
  <si>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</si>
  <si>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</si>
  <si>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</si>
  <si>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</si>
  <si>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</si>
  <si>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</si>
  <si>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</si>
  <si>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</si>
  <si>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</si>
  <si>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</si>
  <si>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</si>
  <si>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</si>
  <si>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</si>
  <si>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</si>
  <si>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</si>
  <si>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</si>
  <si>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</si>
  <si>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</si>
  <si>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</si>
  <si>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</si>
  <si>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</si>
  <si>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</si>
  <si>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</si>
  <si>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</si>
  <si>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</si>
  <si>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</si>
  <si>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</si>
  <si>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</si>
  <si>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</si>
  <si>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</si>
  <si>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</si>
  <si>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</si>
  <si>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</si>
  <si>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</si>
  <si>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</si>
  <si>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</si>
  <si>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</si>
  <si>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</si>
  <si>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</si>
  <si>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</si>
  <si>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</si>
  <si>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</si>
  <si>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</si>
  <si>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</si>
  <si>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</si>
  <si>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</si>
  <si>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</si>
  <si>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</si>
  <si>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</si>
  <si>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</si>
  <si>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</si>
  <si>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</si>
  <si>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</si>
  <si>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</si>
  <si>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</si>
  <si>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</si>
  <si>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</si>
  <si>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</si>
  <si>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</si>
  <si>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</si>
  <si>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</si>
  <si>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</si>
  <si>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</si>
  <si>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</si>
  <si>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</si>
  <si>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</si>
  <si>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</si>
  <si>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</si>
  <si>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</si>
  <si>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</si>
  <si>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</si>
  <si>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</si>
  <si>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</si>
  <si>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</si>
  <si>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</si>
  <si>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</si>
  <si>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</si>
  <si>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</si>
  <si>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</si>
  <si>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</si>
  <si>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</si>
  <si>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</si>
  <si>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</si>
  <si>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</si>
  <si>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</si>
  <si>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</si>
  <si>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</si>
  <si>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</si>
  <si>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</si>
  <si>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</si>
  <si>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</si>
  <si>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</si>
  <si>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</si>
  <si>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</si>
  <si>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</si>
  <si>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</si>
  <si>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</si>
  <si>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</si>
  <si>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</si>
  <si>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</si>
  <si>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</si>
  <si>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</si>
  <si>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</si>
  <si>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</si>
  <si>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</si>
  <si>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</si>
  <si>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</si>
  <si>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</si>
  <si>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</si>
  <si>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</si>
  <si>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</si>
  <si>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</si>
  <si>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</si>
  <si>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</si>
  <si>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</si>
  <si>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</si>
  <si>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</si>
  <si>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</si>
  <si>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</si>
  <si>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</si>
  <si>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</si>
  <si>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</si>
  <si>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</si>
  <si>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</si>
  <si>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</si>
  <si>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</si>
  <si>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</si>
  <si>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</si>
  <si>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</si>
  <si>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</si>
  <si>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</si>
  <si>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</si>
  <si>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</si>
  <si>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</si>
  <si>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</si>
  <si>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</si>
  <si>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</si>
  <si>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</si>
  <si>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</si>
  <si>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</si>
  <si>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</si>
  <si>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</si>
  <si>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</si>
  <si>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</si>
  <si>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</si>
  <si>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</si>
  <si>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</si>
  <si>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</si>
  <si>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</si>
  <si>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</si>
  <si>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</si>
  <si>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</si>
  <si>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</si>
  <si>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</si>
  <si>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</si>
  <si>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</si>
  <si>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</si>
  <si>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</si>
  <si>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</si>
  <si>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</si>
  <si>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</si>
  <si>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</si>
  <si>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</si>
  <si>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</si>
  <si>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</si>
  <si>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</si>
  <si>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</si>
  <si>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</si>
  <si>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</si>
  <si>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</si>
  <si>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</si>
  <si>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</si>
  <si>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</si>
  <si>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</si>
  <si>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</si>
  <si>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</si>
  <si>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</si>
  <si>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</si>
  <si>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</si>
  <si>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</si>
  <si>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</si>
  <si>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</si>
  <si>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</si>
  <si>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</si>
  <si>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</si>
  <si>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</si>
  <si>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</si>
  <si>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</si>
  <si>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</si>
  <si>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</si>
  <si>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</si>
  <si>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</si>
  <si>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</si>
  <si>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</si>
  <si>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</si>
  <si>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</si>
  <si>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</si>
  <si>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</si>
  <si>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</si>
  <si>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</si>
  <si>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</si>
  <si>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</si>
  <si>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</si>
  <si>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</si>
  <si>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</si>
  <si>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</si>
  <si>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</si>
  <si>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</si>
  <si>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</si>
  <si>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</si>
  <si>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</si>
  <si>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</si>
  <si>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</si>
  <si>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</si>
  <si>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</si>
  <si>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</si>
  <si>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</si>
  <si>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</si>
  <si>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</si>
  <si>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</si>
  <si>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</si>
  <si>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</si>
  <si>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</si>
  <si>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</si>
  <si>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</si>
  <si>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</si>
  <si>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</si>
  <si>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</si>
  <si>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</si>
  <si>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</si>
  <si>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</si>
  <si>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</si>
  <si>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</si>
  <si>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</si>
  <si>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</si>
  <si>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</si>
  <si>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</si>
  <si>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</si>
  <si>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</si>
  <si>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</si>
  <si>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</si>
  <si>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</si>
  <si>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</si>
  <si>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</si>
  <si>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</si>
  <si>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</si>
  <si>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</si>
  <si>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</si>
  <si>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</si>
  <si>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</si>
  <si>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</si>
  <si>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</si>
  <si>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</si>
  <si>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</si>
  <si>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</si>
  <si>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</si>
  <si>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</si>
  <si>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</si>
  <si>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</si>
  <si>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</si>
  <si>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</si>
  <si>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</si>
  <si>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</si>
  <si>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</si>
  <si>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</si>
  <si>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</si>
  <si>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</si>
  <si>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</si>
  <si>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</si>
  <si>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</si>
  <si>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</si>
  <si>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</si>
  <si>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</si>
  <si>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</si>
  <si>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</si>
  <si>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</si>
  <si>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</si>
  <si>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</si>
  <si>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</si>
  <si>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</si>
  <si>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</si>
  <si>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</si>
  <si>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</si>
  <si>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</si>
  <si>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</si>
  <si>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</si>
  <si>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</si>
  <si>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</si>
  <si>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</si>
  <si>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</si>
  <si>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</si>
  <si>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</si>
  <si>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</si>
  <si>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</si>
  <si>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</si>
  <si>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</si>
  <si>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</si>
  <si>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</si>
  <si>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</si>
  <si>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</si>
  <si>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</si>
  <si>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</si>
  <si>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</si>
  <si>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</si>
  <si>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</si>
  <si>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</si>
  <si>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</si>
  <si>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</si>
  <si>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</si>
  <si>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</si>
  <si>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</si>
  <si>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</si>
  <si>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</si>
  <si>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</si>
  <si>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</si>
  <si>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</si>
  <si>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</si>
  <si>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</si>
  <si>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</si>
  <si>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</si>
  <si>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</si>
  <si>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</si>
  <si>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</si>
  <si>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</si>
  <si>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</si>
  <si>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</si>
  <si>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</si>
  <si>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</si>
  <si>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</si>
  <si>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</si>
  <si>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</si>
  <si>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</si>
  <si>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</si>
  <si>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</si>
  <si>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</si>
  <si>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</si>
  <si>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</si>
  <si>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</si>
  <si>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</si>
  <si>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</si>
  <si>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</si>
  <si>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</si>
  <si>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</si>
  <si>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</si>
  <si>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</si>
  <si>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</si>
  <si>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</si>
  <si>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</si>
  <si>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</si>
  <si>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</si>
  <si>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</si>
  <si>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</si>
  <si>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</si>
  <si>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</si>
  <si>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</si>
  <si>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</si>
  <si>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</si>
  <si>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</si>
  <si>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</si>
  <si>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</si>
  <si>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</si>
  <si>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</si>
  <si>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</si>
  <si>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</si>
  <si>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</si>
  <si>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</si>
  <si>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</si>
  <si>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</si>
  <si>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</si>
  <si>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</si>
  <si>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</si>
  <si>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</si>
  <si>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</si>
  <si>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</si>
  <si>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</si>
  <si>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</si>
  <si>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</si>
  <si>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</si>
  <si>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</si>
  <si>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</si>
  <si>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</si>
  <si>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</si>
  <si>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</si>
  <si>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</si>
  <si>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</si>
  <si>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</si>
  <si>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</si>
  <si>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</si>
  <si>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</si>
  <si>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</si>
  <si>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</si>
  <si>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</si>
  <si>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</si>
  <si>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</si>
  <si>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</si>
  <si>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</si>
  <si>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</si>
  <si>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</si>
  <si>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</si>
  <si>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</si>
  <si>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</si>
  <si>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</si>
  <si>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</si>
  <si>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</si>
  <si>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</si>
  <si>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</si>
  <si>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</si>
  <si>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</si>
  <si>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</si>
  <si>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</si>
  <si>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</si>
  <si>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</si>
  <si>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</si>
  <si>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</si>
  <si>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</si>
  <si>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</si>
  <si>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</si>
  <si>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</si>
  <si>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</si>
  <si>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</si>
  <si>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</si>
  <si>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</si>
  <si>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</si>
  <si>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</si>
  <si>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</si>
  <si>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</si>
  <si>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</si>
  <si>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</si>
  <si>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</si>
  <si>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</si>
  <si>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</si>
  <si>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</si>
  <si>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</si>
  <si>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</si>
  <si>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</si>
  <si>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</si>
  <si>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</si>
  <si>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</si>
  <si>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</si>
  <si>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</si>
  <si>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</si>
  <si>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</si>
  <si>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</si>
  <si>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</si>
  <si>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</si>
  <si>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</si>
  <si>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</si>
  <si>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</si>
  <si>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</si>
  <si>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</si>
  <si>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</si>
  <si>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</si>
  <si>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</si>
  <si>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</si>
  <si>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</si>
  <si>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</si>
  <si>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</si>
  <si>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</si>
  <si>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</si>
  <si>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</si>
  <si>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</si>
  <si>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</si>
  <si>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</si>
  <si>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</si>
  <si>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</si>
  <si>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</si>
  <si>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</si>
  <si>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</si>
  <si>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</si>
  <si>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</si>
  <si>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</si>
  <si>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</si>
  <si>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</si>
  <si>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</si>
  <si>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</si>
  <si>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</si>
  <si>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</si>
  <si>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</si>
  <si>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</si>
  <si>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</si>
  <si>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</si>
  <si>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</si>
  <si>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</si>
  <si>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</si>
  <si>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</si>
  <si>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</si>
  <si>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</si>
  <si>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</si>
  <si>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</si>
  <si>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</si>
  <si>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</si>
  <si>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</si>
  <si>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</si>
  <si>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</si>
  <si>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</si>
  <si>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</si>
  <si>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</si>
  <si>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</si>
  <si>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</si>
  <si>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</si>
  <si>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</si>
  <si>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</si>
  <si>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</si>
  <si>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</si>
  <si>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</si>
  <si>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</si>
  <si>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</si>
  <si>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</si>
  <si>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</si>
  <si>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</si>
  <si>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</si>
  <si>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</si>
  <si>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</si>
  <si>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</si>
  <si>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</si>
  <si>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</si>
  <si>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</si>
  <si>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</si>
  <si>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</si>
  <si>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</si>
  <si>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</si>
  <si>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</si>
  <si>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</si>
  <si>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</si>
  <si>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</si>
  <si>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</si>
  <si>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</si>
  <si>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</si>
  <si>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</si>
  <si>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</si>
  <si>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</si>
  <si>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</si>
  <si>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</si>
  <si>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</si>
  <si>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</si>
  <si>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</si>
  <si>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</si>
  <si>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</si>
  <si>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</si>
  <si>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</si>
  <si>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</si>
  <si>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</si>
  <si>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</si>
  <si>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</si>
  <si>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</si>
  <si>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</si>
  <si>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</si>
  <si>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</si>
  <si>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</si>
  <si>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</si>
  <si>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</si>
  <si>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</si>
  <si>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</si>
  <si>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</si>
  <si>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</si>
  <si>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</si>
  <si>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</si>
  <si>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</si>
  <si>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</si>
  <si>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</si>
  <si>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</si>
  <si>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</si>
  <si>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</si>
  <si>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</si>
  <si>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</si>
  <si>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</si>
  <si>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</si>
  <si>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</si>
  <si>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</si>
  <si>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</si>
  <si>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</si>
  <si>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</si>
  <si>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</si>
  <si>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</si>
  <si>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</si>
  <si>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</si>
  <si>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</si>
  <si>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</si>
  <si>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</si>
  <si>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</si>
  <si>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</si>
  <si>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</si>
  <si>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</si>
  <si>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</si>
  <si>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</si>
  <si>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</si>
  <si>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</si>
  <si>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</si>
  <si>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</si>
  <si>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</si>
  <si>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</si>
  <si>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</si>
  <si>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</si>
  <si>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</si>
  <si>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</si>
  <si>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</si>
  <si>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</si>
  <si>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</si>
  <si>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</si>
  <si>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</si>
  <si>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</si>
  <si>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</si>
  <si>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</si>
  <si>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</si>
  <si>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</si>
  <si>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</si>
  <si>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</si>
  <si>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</si>
  <si>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</si>
  <si>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</si>
  <si>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</si>
  <si>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</si>
  <si>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</si>
  <si>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</si>
  <si>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</si>
  <si>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</si>
  <si>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</si>
  <si>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</si>
  <si>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</si>
  <si>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</si>
  <si>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</si>
  <si>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</si>
  <si>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</si>
  <si>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</si>
  <si>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</si>
  <si>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</si>
  <si>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</si>
  <si>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</si>
  <si>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</si>
  <si>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</si>
  <si>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</si>
  <si>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</si>
  <si>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</si>
  <si>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</si>
  <si>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</si>
  <si>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</si>
  <si>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</si>
  <si>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</si>
  <si>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</si>
  <si>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</si>
  <si>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</si>
  <si>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</si>
  <si>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</si>
  <si>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</si>
  <si>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</si>
  <si>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</si>
  <si>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</si>
  <si>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</si>
  <si>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</si>
  <si>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</si>
  <si>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</si>
  <si>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</si>
  <si>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</si>
  <si>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</si>
  <si>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</si>
  <si>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</si>
  <si>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</si>
  <si>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</si>
  <si>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</si>
  <si>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</si>
  <si>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</si>
  <si>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</si>
  <si>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</si>
  <si>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</si>
  <si>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</si>
  <si>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</si>
  <si>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</si>
  <si>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</si>
  <si>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</si>
  <si>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</si>
  <si>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</si>
  <si>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</si>
  <si>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</si>
  <si>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</si>
  <si>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</si>
  <si>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</si>
  <si>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</si>
  <si>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</si>
  <si>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</si>
  <si>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</si>
  <si>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</si>
  <si>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</si>
  <si>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</si>
  <si>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</si>
  <si>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</si>
  <si>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</si>
  <si>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</si>
  <si>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</si>
  <si>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</si>
  <si>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</si>
  <si>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</si>
  <si>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</si>
  <si>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</si>
  <si>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</si>
  <si>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</si>
  <si>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</si>
  <si>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</si>
  <si>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</si>
  <si>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</si>
  <si>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</si>
  <si>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</si>
  <si>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</si>
  <si>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</si>
  <si>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</si>
  <si>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</si>
  <si>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</si>
  <si>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</si>
  <si>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</si>
  <si>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</si>
  <si>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</si>
  <si>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</si>
  <si>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</si>
  <si>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</si>
  <si>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</si>
  <si>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</si>
  <si>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</si>
  <si>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</si>
  <si>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</si>
  <si>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</si>
  <si>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</si>
  <si>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</si>
  <si>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</si>
  <si>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</si>
  <si>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</si>
  <si>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</si>
  <si>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</si>
  <si>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</si>
  <si>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</si>
  <si>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</si>
  <si>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</si>
  <si>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</si>
  <si>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</si>
  <si>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</si>
  <si>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</si>
  <si>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</si>
  <si>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</si>
  <si>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</si>
  <si>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</si>
  <si>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</si>
  <si>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</si>
  <si>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</si>
  <si>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</si>
  <si>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</si>
  <si>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</si>
  <si>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</si>
  <si>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</si>
  <si>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</si>
  <si>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</si>
  <si>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</si>
  <si>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</si>
  <si>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</si>
  <si>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</si>
  <si>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</si>
  <si>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</si>
  <si>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</si>
  <si>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</si>
  <si>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</si>
  <si>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</si>
  <si>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</si>
  <si>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</si>
  <si>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</si>
  <si>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</si>
  <si>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</si>
  <si>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</si>
  <si>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</si>
  <si>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</si>
  <si>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</si>
  <si>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</si>
  <si>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</si>
  <si>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</si>
  <si>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</si>
  <si>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</si>
  <si>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</si>
  <si>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</si>
  <si>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</si>
  <si>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</si>
  <si>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</si>
  <si>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</si>
  <si>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</si>
  <si>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</si>
  <si>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</si>
  <si>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</si>
  <si>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</si>
  <si>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</si>
  <si>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</si>
  <si>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</si>
  <si>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</si>
  <si>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</si>
  <si>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</si>
  <si>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</si>
  <si>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</si>
  <si>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</si>
  <si>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</si>
  <si>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</si>
  <si>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</si>
  <si>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</si>
  <si>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</si>
  <si>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</si>
  <si>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</si>
  <si>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</si>
  <si>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</si>
  <si>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</si>
  <si>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</si>
  <si>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</si>
  <si>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</si>
  <si>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</si>
  <si>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</si>
  <si>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</si>
  <si>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</si>
  <si>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</si>
  <si>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</si>
  <si>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</si>
  <si>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</si>
  <si>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</si>
  <si>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</si>
  <si>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</si>
  <si>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</si>
  <si>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</si>
  <si>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</si>
  <si>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</si>
  <si>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</si>
  <si>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</si>
  <si>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</si>
  <si>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</si>
  <si>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</si>
  <si>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</si>
  <si>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</si>
  <si>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</si>
  <si>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</si>
  <si>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</si>
  <si>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</si>
  <si>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</si>
  <si>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</si>
  <si>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</si>
  <si>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</si>
  <si>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</si>
  <si>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</si>
  <si>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</si>
  <si>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</si>
  <si>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</si>
  <si>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</si>
  <si>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</si>
  <si>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</si>
  <si>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</si>
  <si>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</si>
  <si>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</si>
  <si>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</si>
  <si>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</si>
  <si>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</si>
  <si>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</si>
  <si>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</si>
  <si>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</si>
  <si>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</si>
  <si>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</si>
  <si>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</si>
  <si>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</si>
  <si>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</si>
  <si>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</si>
  <si>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</si>
  <si>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</si>
  <si>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</si>
  <si>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</si>
  <si>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</si>
  <si>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</si>
  <si>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</si>
  <si>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</si>
  <si>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</si>
  <si>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</si>
  <si>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</si>
  <si>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</si>
  <si>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</si>
  <si>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</si>
  <si>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</si>
  <si>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</si>
  <si>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</si>
  <si>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</si>
  <si>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</si>
  <si>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</si>
  <si>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</si>
  <si>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</si>
  <si>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</si>
  <si>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</si>
  <si>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</si>
  <si>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</si>
  <si>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</si>
  <si>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</si>
  <si>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</si>
  <si>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</si>
  <si>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</si>
  <si>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</si>
  <si>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</si>
  <si>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</si>
  <si>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</si>
  <si>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</si>
  <si>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</si>
  <si>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</si>
  <si>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</si>
  <si>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</si>
  <si>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</si>
  <si>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</si>
  <si>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</si>
  <si>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</si>
  <si>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</si>
  <si>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</si>
  <si>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</si>
  <si>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</si>
  <si>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</si>
  <si>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</si>
  <si>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</si>
  <si>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</si>
  <si>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</si>
  <si>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</si>
  <si>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</si>
  <si>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</si>
  <si>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</si>
  <si>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</si>
  <si>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</si>
  <si>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</si>
  <si>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</si>
  <si>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</si>
  <si>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</si>
  <si>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</si>
  <si>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</si>
  <si>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</si>
  <si>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</si>
  <si>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</si>
  <si>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</si>
  <si>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</si>
  <si>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</si>
  <si>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</si>
  <si>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</si>
  <si>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</si>
  <si>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</si>
  <si>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</si>
  <si>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</si>
  <si>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</si>
  <si>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</si>
  <si>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</si>
  <si>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</si>
  <si>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</si>
  <si>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</si>
  <si>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</si>
  <si>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</si>
  <si>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</si>
  <si>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</si>
  <si>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</si>
  <si>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</si>
  <si>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</si>
  <si>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</si>
  <si>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</si>
  <si>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</si>
  <si>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</si>
  <si>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</si>
  <si>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</si>
  <si>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</si>
  <si>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</si>
  <si>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</si>
  <si>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</si>
  <si>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</si>
  <si>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</si>
  <si>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</si>
  <si>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</si>
  <si>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</si>
  <si>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</si>
  <si>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</si>
  <si>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</si>
  <si>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</si>
  <si>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</si>
  <si>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</si>
  <si>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</si>
  <si>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</si>
  <si>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</si>
  <si>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</si>
  <si>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</si>
  <si>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</si>
  <si>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</si>
  <si>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</si>
  <si>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</si>
  <si>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</si>
  <si>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</si>
  <si>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</si>
  <si>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</si>
  <si>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</si>
  <si>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</si>
  <si>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</si>
  <si>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</si>
  <si>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</si>
  <si>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</si>
  <si>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</si>
  <si>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</si>
  <si>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</si>
  <si>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</si>
  <si>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</si>
  <si>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</si>
  <si>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</si>
  <si>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</si>
  <si>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</si>
  <si>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</si>
  <si>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</si>
  <si>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</si>
  <si>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</si>
  <si>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</si>
  <si>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</si>
  <si>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</si>
  <si>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</si>
  <si>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</si>
  <si>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</si>
  <si>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</si>
  <si>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</si>
  <si>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</si>
  <si>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</si>
  <si>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</si>
  <si>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</si>
  <si>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</si>
  <si>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</si>
  <si>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</si>
  <si>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</si>
  <si>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</si>
  <si>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</si>
  <si>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</si>
  <si>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</si>
  <si>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</si>
  <si>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</si>
  <si>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</si>
  <si>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</si>
  <si>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</si>
  <si>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</si>
  <si>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</si>
  <si>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</si>
  <si>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</si>
  <si>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</si>
  <si>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</si>
  <si>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</si>
  <si>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</si>
  <si>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</si>
  <si>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</si>
  <si>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</si>
  <si>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</si>
  <si>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</si>
  <si>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</si>
  <si>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</si>
  <si>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</si>
  <si>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</si>
  <si>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</si>
  <si>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</si>
  <si>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</si>
  <si>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</si>
  <si>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</si>
  <si>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</si>
  <si>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</si>
  <si>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</si>
  <si>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</si>
  <si>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</si>
  <si>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</si>
  <si>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</si>
  <si>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</si>
  <si>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</si>
  <si>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</si>
  <si>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</si>
  <si>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</si>
  <si>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</si>
  <si>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</si>
  <si>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</si>
  <si>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</si>
  <si>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</si>
  <si>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</si>
  <si>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</si>
  <si>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</si>
  <si>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</si>
  <si>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</si>
  <si>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</si>
  <si>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</si>
  <si>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</si>
  <si>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</si>
  <si>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</si>
  <si>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</si>
  <si>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</si>
  <si>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</si>
  <si>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</si>
  <si>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</si>
  <si>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</si>
  <si>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</si>
  <si>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</si>
  <si>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</si>
  <si>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</si>
  <si>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</si>
  <si>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</si>
  <si>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</si>
  <si>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</si>
  <si>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</si>
  <si>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</si>
  <si>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</si>
  <si>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</si>
  <si>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</si>
  <si>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</si>
  <si>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</si>
  <si>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</si>
  <si>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</si>
  <si>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</si>
  <si>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</si>
  <si>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</si>
  <si>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</si>
  <si>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</si>
  <si>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</si>
  <si>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</si>
  <si>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</si>
  <si>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</si>
  <si>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</si>
  <si>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</si>
  <si>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</si>
  <si>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</si>
  <si>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</si>
  <si>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</si>
  <si>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</si>
  <si>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</si>
  <si>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</si>
  <si>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</si>
  <si>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</si>
  <si>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</si>
  <si>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</si>
  <si>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</si>
  <si>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</si>
  <si>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</si>
  <si>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</si>
  <si>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</si>
  <si>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</si>
  <si>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</si>
  <si>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</si>
  <si>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</si>
  <si>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</si>
  <si>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</si>
  <si>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</si>
  <si>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</si>
  <si>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</si>
  <si>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</si>
  <si>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</si>
  <si>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</si>
  <si>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</si>
  <si>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</si>
  <si>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</si>
  <si>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</si>
  <si>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</si>
  <si>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</si>
  <si>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</si>
  <si>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</si>
  <si>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</si>
  <si>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</si>
  <si>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</si>
  <si>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</si>
  <si>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</si>
  <si>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</si>
  <si>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</si>
  <si>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</si>
  <si>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</si>
  <si>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</si>
  <si>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</si>
  <si>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</si>
  <si>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</si>
  <si>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</si>
  <si>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</si>
  <si>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</si>
  <si>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</si>
  <si>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</si>
  <si>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</si>
  <si>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</si>
  <si>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</si>
  <si>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</si>
  <si>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</si>
  <si>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</si>
  <si>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</si>
  <si>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</si>
  <si>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</si>
  <si>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</si>
  <si>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</si>
  <si>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</si>
  <si>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</si>
  <si>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</si>
  <si>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</si>
  <si>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</si>
  <si>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</si>
  <si>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</si>
  <si>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</si>
  <si>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</si>
  <si>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</si>
  <si>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</si>
  <si>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</si>
  <si>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</si>
  <si>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</si>
  <si>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</si>
  <si>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</si>
  <si>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</si>
  <si>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</si>
  <si>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</si>
  <si>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</si>
  <si>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</si>
  <si>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</si>
  <si>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</si>
  <si>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</si>
  <si>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</si>
  <si>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</si>
  <si>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</si>
  <si>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</si>
  <si>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</si>
  <si>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</si>
  <si>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</si>
  <si>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</si>
  <si>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</si>
  <si>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</si>
  <si>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</si>
  <si>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</si>
  <si>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</si>
  <si>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</si>
  <si>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</si>
  <si>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</si>
  <si>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</si>
  <si>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</si>
  <si>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</si>
  <si>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</si>
  <si>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</si>
  <si>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</si>
  <si>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</si>
  <si>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</si>
  <si>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</si>
  <si>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</si>
  <si>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</si>
  <si>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</si>
  <si>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</si>
  <si>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</si>
  <si>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</si>
  <si>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</si>
  <si>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</si>
  <si>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</si>
  <si>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</si>
  <si>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</si>
  <si>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</si>
  <si>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</si>
  <si>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</si>
  <si>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</si>
  <si>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</si>
  <si>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</si>
  <si>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</si>
  <si>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</si>
  <si>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</si>
  <si>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</si>
  <si>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</si>
  <si>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</si>
  <si>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</si>
  <si>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</si>
  <si>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</si>
  <si>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</si>
  <si>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</si>
  <si>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</si>
  <si>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</si>
  <si>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</si>
  <si>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</si>
  <si>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</si>
  <si>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</si>
  <si>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</si>
  <si>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</si>
  <si>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</si>
  <si>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</si>
  <si>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</si>
  <si>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</si>
  <si>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</si>
  <si>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</si>
  <si>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</si>
  <si>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</si>
  <si>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</si>
  <si>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</si>
  <si>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</si>
  <si>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</si>
  <si>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</si>
  <si>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</si>
  <si>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</si>
  <si>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</si>
  <si>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</si>
  <si>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</si>
  <si>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</si>
  <si>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</si>
  <si>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</si>
  <si>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</si>
  <si>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</si>
  <si>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</si>
  <si>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</si>
  <si>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</si>
  <si>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</si>
  <si>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</si>
  <si>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</si>
  <si>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</si>
  <si>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</si>
  <si>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</si>
  <si>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</si>
  <si>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</si>
  <si>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</si>
  <si>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</si>
  <si>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</si>
  <si>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</si>
  <si>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</si>
  <si>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</si>
  <si>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</si>
  <si>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</si>
  <si>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</si>
  <si>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</si>
  <si>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</si>
  <si>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</si>
  <si>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</si>
  <si>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</si>
  <si>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</si>
  <si>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</si>
  <si>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</si>
  <si>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</si>
  <si>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</si>
  <si>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</si>
  <si>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</si>
  <si>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</si>
  <si>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</si>
  <si>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</si>
  <si>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</si>
  <si>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</si>
  <si>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</si>
  <si>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</si>
  <si>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</si>
  <si>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</si>
  <si>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</si>
  <si>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</si>
  <si>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</si>
  <si>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</si>
  <si>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</si>
  <si>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</si>
  <si>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</si>
  <si>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</si>
  <si>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</si>
  <si>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</si>
  <si>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</si>
  <si>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</si>
  <si>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</si>
  <si>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</si>
  <si>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</si>
  <si>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</si>
  <si>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</si>
  <si>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</si>
  <si>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</si>
  <si>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</si>
  <si>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</si>
  <si>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</si>
  <si>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</si>
  <si>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</si>
  <si>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</si>
  <si>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</si>
  <si>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</si>
  <si>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</si>
  <si>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</si>
  <si>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</si>
  <si>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</si>
  <si>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</si>
  <si>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</si>
  <si>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</si>
  <si>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</si>
  <si>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</si>
  <si>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</si>
  <si>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</si>
  <si>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</si>
  <si>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</si>
  <si>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</si>
  <si>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</si>
  <si>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</si>
  <si>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</si>
  <si>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</si>
  <si>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</si>
  <si>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</si>
  <si>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</si>
  <si>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</si>
  <si>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</si>
  <si>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</si>
  <si>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</si>
  <si>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</si>
  <si>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</si>
  <si>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</si>
  <si>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</si>
  <si>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</si>
  <si>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</si>
  <si>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</si>
  <si>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</si>
  <si>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</si>
  <si>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</si>
  <si>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</si>
  <si>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</si>
  <si>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</si>
  <si>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</si>
  <si>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</si>
  <si>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</si>
  <si>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</si>
  <si>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</si>
  <si>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</si>
  <si>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</si>
  <si>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</si>
  <si>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</si>
  <si>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</si>
  <si>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</si>
  <si>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</si>
  <si>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</si>
  <si>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</si>
  <si>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</si>
  <si>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</si>
  <si>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</si>
  <si>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</si>
  <si>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</si>
  <si>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</si>
  <si>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</si>
  <si>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</si>
  <si>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</si>
  <si>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</si>
  <si>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</si>
  <si>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</si>
  <si>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</si>
  <si>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</si>
  <si>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</si>
  <si>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</si>
  <si>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</si>
  <si>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</si>
  <si>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</si>
  <si>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</si>
  <si>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</si>
  <si>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</si>
  <si>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</si>
  <si>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</si>
  <si>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</si>
  <si>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</si>
  <si>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</si>
  <si>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</si>
  <si>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</si>
  <si>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</si>
  <si>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</si>
  <si>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</si>
  <si>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</si>
  <si>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</si>
  <si>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</si>
  <si>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</si>
  <si>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</si>
  <si>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</si>
  <si>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</si>
  <si>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</si>
  <si>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</si>
  <si>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</si>
  <si>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</si>
  <si>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</si>
  <si>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</si>
  <si>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</si>
  <si>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</si>
  <si>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</si>
  <si>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</si>
  <si>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</si>
  <si>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</si>
  <si>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</si>
  <si>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</si>
  <si>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</si>
  <si>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</si>
  <si>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</si>
  <si>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</si>
  <si>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</si>
  <si>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</si>
  <si>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</si>
  <si>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</si>
  <si>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</si>
  <si>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</si>
  <si>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</si>
  <si>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</si>
  <si>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</si>
  <si>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</si>
  <si>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</si>
  <si>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</si>
  <si>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</si>
  <si>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</si>
  <si>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</si>
  <si>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</si>
  <si>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</si>
  <si>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</si>
  <si>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</si>
  <si>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</si>
  <si>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</si>
  <si>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</si>
  <si>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</si>
  <si>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</si>
  <si>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</si>
  <si>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</si>
  <si>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</si>
  <si>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</si>
  <si>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</si>
  <si>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</si>
  <si>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</si>
  <si>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</si>
  <si>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</si>
  <si>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</si>
  <si>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</si>
  <si>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</si>
  <si>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</si>
  <si>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</si>
  <si>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</si>
  <si>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</si>
  <si>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</si>
  <si>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</si>
  <si>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</si>
  <si>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</si>
  <si>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</si>
  <si>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</si>
  <si>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</si>
  <si>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</si>
  <si>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</si>
  <si>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</si>
  <si>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</si>
  <si>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</si>
  <si>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</si>
  <si>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</si>
  <si>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</si>
  <si>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</si>
  <si>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</si>
  <si>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</si>
  <si>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</si>
  <si>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</si>
  <si>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</si>
  <si>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</si>
  <si>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</si>
  <si>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</si>
  <si>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</si>
  <si>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</si>
  <si>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</si>
  <si>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</si>
  <si>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</si>
  <si>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</si>
  <si>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</si>
  <si>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</si>
  <si>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</si>
  <si>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</si>
  <si>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</si>
  <si>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</si>
  <si>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</si>
  <si>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</si>
  <si>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</si>
  <si>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</si>
  <si>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</si>
  <si>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</si>
  <si>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</si>
  <si>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</si>
  <si>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</si>
  <si>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</si>
  <si>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</si>
  <si>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</si>
  <si>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</si>
  <si>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</si>
  <si>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</si>
  <si>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</si>
  <si>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</si>
  <si>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</si>
  <si>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</si>
  <si>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</si>
  <si>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</si>
  <si>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</si>
  <si>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</si>
  <si>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</si>
  <si>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</si>
  <si>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</si>
  <si>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</si>
  <si>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</si>
  <si>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</si>
  <si>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</si>
  <si>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</si>
  <si>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</si>
  <si>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</si>
  <si>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</si>
  <si>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</si>
  <si>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</si>
  <si>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</si>
  <si>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</si>
  <si>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</si>
  <si>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</si>
  <si>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</si>
  <si>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</si>
  <si>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</si>
  <si>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</si>
  <si>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</si>
  <si>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</si>
  <si>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</si>
  <si>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</si>
  <si>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</si>
  <si>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</si>
  <si>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</si>
  <si>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</si>
  <si>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</si>
  <si>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</si>
  <si>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</si>
  <si>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</si>
  <si>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</si>
  <si>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</si>
  <si>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</si>
  <si>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</si>
  <si>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</si>
  <si>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</si>
  <si>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</si>
  <si>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</si>
  <si>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</si>
  <si>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</si>
  <si>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</si>
  <si>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</si>
  <si>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</si>
  <si>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</si>
  <si>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</si>
  <si>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</si>
  <si>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</si>
  <si>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</si>
  <si>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</si>
  <si>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</si>
  <si>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</si>
  <si>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</si>
  <si>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</si>
  <si>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</si>
  <si>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</si>
  <si>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</si>
  <si>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</si>
  <si>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</si>
  <si>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</si>
  <si>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</si>
  <si>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</si>
  <si>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</si>
  <si>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</si>
  <si>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</si>
  <si>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</si>
  <si>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</si>
  <si>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</si>
  <si>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</si>
  <si>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</si>
  <si>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</si>
  <si>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</si>
  <si>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</si>
  <si>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</si>
  <si>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</si>
  <si>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</si>
  <si>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</si>
  <si>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</si>
  <si>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</si>
  <si>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</si>
  <si>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</si>
  <si>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</si>
  <si>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</si>
  <si>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</si>
  <si>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</si>
  <si>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</si>
  <si>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</si>
  <si>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</si>
  <si>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</si>
  <si>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</si>
  <si>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</si>
  <si>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</si>
  <si>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</si>
  <si>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</si>
  <si>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</si>
  <si>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</si>
  <si>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</si>
  <si>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</si>
  <si>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</si>
  <si>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</si>
  <si>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</si>
  <si>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</si>
  <si>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</si>
  <si>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</si>
  <si>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</si>
  <si>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</si>
  <si>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</si>
  <si>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</si>
  <si>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</si>
  <si>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</si>
  <si>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</si>
  <si>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</si>
  <si>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</si>
  <si>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</si>
  <si>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</si>
  <si>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</si>
  <si>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</si>
  <si>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</si>
  <si>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</si>
  <si>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</si>
  <si>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</si>
  <si>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</si>
  <si>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</si>
  <si>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</si>
  <si>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</si>
  <si>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</si>
  <si>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</si>
  <si>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</si>
  <si>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</si>
  <si>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</si>
  <si>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</si>
  <si>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</si>
  <si>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</si>
  <si>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</si>
  <si>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</si>
  <si>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</si>
  <si>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</si>
  <si>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</si>
  <si>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</si>
  <si>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</si>
  <si>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</si>
  <si>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</si>
  <si>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</si>
  <si>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</si>
  <si>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</si>
  <si>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</si>
  <si>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</si>
  <si>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</si>
  <si>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</si>
  <si>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</si>
  <si>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</si>
  <si>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</si>
  <si>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</si>
  <si>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</si>
  <si>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</si>
  <si>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</si>
  <si>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</si>
  <si>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</si>
  <si>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</si>
  <si>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</si>
  <si>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</si>
  <si>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</si>
  <si>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</si>
  <si>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</si>
  <si>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</si>
  <si>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</si>
  <si>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</si>
  <si>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</si>
  <si>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</si>
  <si>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</si>
  <si>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</si>
  <si>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</si>
  <si>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</si>
  <si>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</si>
  <si>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</si>
  <si>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</si>
  <si>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</si>
  <si>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</si>
  <si>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</si>
  <si>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</si>
  <si>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</si>
  <si>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</si>
  <si>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</si>
  <si>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</si>
  <si>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</si>
  <si>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</si>
  <si>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</si>
  <si>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</si>
  <si>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</si>
  <si>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</si>
  <si>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</si>
  <si>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</si>
  <si>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</si>
  <si>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</si>
  <si>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</si>
  <si>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</si>
  <si>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</si>
  <si>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</si>
  <si>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</si>
  <si>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</si>
  <si>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</si>
  <si>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</si>
  <si>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</si>
  <si>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</si>
  <si>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</si>
  <si>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</si>
  <si>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</si>
  <si>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</si>
  <si>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</si>
  <si>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</si>
  <si>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</si>
  <si>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</si>
  <si>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</si>
  <si>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</si>
  <si>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</si>
  <si>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</si>
  <si>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</si>
  <si>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</si>
  <si>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</si>
  <si>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</si>
  <si>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</si>
  <si>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</si>
  <si>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</si>
  <si>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</si>
  <si>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</si>
  <si>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</si>
  <si>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</si>
  <si>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</si>
  <si>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</si>
  <si>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</si>
  <si>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</si>
  <si>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</si>
  <si>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</si>
  <si>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</si>
  <si>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</si>
  <si>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</si>
  <si>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</si>
  <si>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</si>
  <si>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</si>
  <si>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</si>
  <si>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</si>
  <si>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</si>
  <si>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</si>
  <si>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</si>
  <si>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</si>
  <si>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</si>
  <si>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</si>
  <si>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</si>
  <si>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</si>
  <si>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</si>
  <si>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</si>
  <si>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</si>
  <si>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</si>
  <si>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</si>
  <si>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</si>
  <si>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</si>
  <si>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</si>
  <si>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</si>
  <si>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</si>
  <si>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</si>
  <si>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</si>
  <si>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</si>
  <si>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</si>
  <si>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</si>
  <si>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</si>
  <si>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</si>
  <si>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</si>
  <si>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</si>
  <si>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</si>
  <si>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</si>
  <si>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</si>
  <si>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</si>
  <si>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</si>
  <si>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</si>
  <si>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</si>
  <si>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</si>
  <si>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</si>
  <si>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</si>
  <si>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</si>
  <si>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</si>
  <si>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</si>
  <si>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</si>
  <si>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</si>
  <si>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</si>
  <si>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</si>
  <si>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</si>
  <si>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</si>
  <si>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</si>
  <si>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</si>
  <si>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</si>
  <si>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</si>
  <si>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</si>
  <si>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</si>
  <si>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</si>
  <si>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</si>
  <si>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</si>
  <si>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</si>
  <si>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</si>
  <si>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</si>
  <si>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</si>
  <si>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</si>
  <si>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</si>
  <si>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</si>
  <si>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</si>
  <si>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</si>
  <si>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</si>
  <si>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</si>
  <si>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</si>
  <si>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</si>
  <si>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</si>
  <si>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</si>
  <si>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</si>
  <si>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</si>
  <si>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</si>
  <si>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</si>
  <si>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</si>
  <si>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</si>
  <si>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</si>
  <si>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</si>
  <si>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</si>
  <si>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</si>
  <si>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</si>
  <si>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</si>
  <si>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</si>
  <si>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</si>
  <si>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</si>
  <si>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</si>
  <si>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</si>
  <si>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</si>
  <si>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</si>
  <si>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</si>
  <si>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</si>
  <si>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</si>
  <si>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</si>
  <si>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</si>
  <si>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</si>
  <si>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</si>
  <si>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</si>
  <si>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</si>
  <si>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</si>
  <si>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</si>
  <si>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</si>
  <si>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</si>
  <si>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</si>
  <si>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</si>
  <si>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</si>
  <si>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</si>
  <si>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</si>
  <si>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</si>
  <si>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</si>
  <si>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</si>
  <si>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</si>
  <si>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</si>
  <si>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</si>
  <si>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</si>
  <si>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</si>
  <si>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</si>
  <si>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</si>
  <si>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</si>
  <si>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</si>
  <si>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</si>
  <si>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</si>
  <si>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</si>
  <si>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</si>
  <si>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</si>
  <si>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</si>
  <si>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</si>
  <si>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</si>
  <si>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</si>
  <si>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</si>
  <si>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</si>
  <si>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</si>
  <si>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</si>
  <si>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</si>
  <si>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</si>
  <si>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</si>
  <si>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</si>
  <si>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</si>
  <si>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</si>
  <si>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</si>
  <si>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</si>
  <si>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</si>
  <si>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</si>
  <si>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</si>
  <si>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</si>
  <si>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</si>
  <si>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</si>
  <si>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</si>
  <si>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</si>
  <si>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</si>
  <si>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</si>
  <si>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</si>
  <si>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</si>
  <si>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</si>
  <si>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</si>
  <si>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</si>
  <si>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</si>
  <si>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</si>
  <si>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</si>
  <si>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</si>
  <si>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</si>
  <si>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</si>
  <si>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</si>
  <si>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</si>
  <si>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</si>
  <si>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</si>
  <si>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</si>
  <si>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</si>
  <si>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</si>
  <si>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</si>
  <si>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</si>
  <si>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</si>
  <si>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</si>
  <si>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</si>
  <si>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</si>
  <si>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</si>
  <si>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</si>
  <si>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</si>
  <si>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</si>
  <si>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</si>
  <si>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</si>
  <si>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</si>
  <si>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</si>
  <si>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</si>
  <si>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</si>
  <si>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</si>
  <si>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</si>
  <si>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</si>
  <si>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</si>
  <si>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</si>
  <si>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</si>
  <si>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</si>
  <si>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</si>
  <si>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</si>
  <si>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</si>
  <si>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</si>
  <si>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</si>
  <si>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</si>
  <si>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</si>
  <si>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</si>
  <si>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</si>
  <si>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</si>
  <si>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</si>
  <si>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</si>
  <si>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</si>
  <si>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</si>
  <si>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</si>
  <si>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</si>
  <si>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</si>
  <si>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</si>
  <si>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</si>
  <si>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</si>
  <si>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</si>
  <si>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</si>
  <si>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</si>
  <si>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</si>
  <si>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</si>
  <si>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</si>
  <si>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</si>
  <si>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</si>
  <si>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</si>
  <si>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</si>
  <si>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</si>
  <si>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</si>
  <si>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</si>
  <si>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</si>
  <si>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</si>
  <si>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</si>
  <si>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</si>
  <si>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</si>
  <si>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</si>
  <si>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</si>
  <si>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</si>
  <si>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</si>
  <si>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</si>
  <si>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</si>
  <si>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</si>
  <si>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</si>
  <si>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</si>
  <si>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</si>
  <si>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</si>
  <si>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</si>
  <si>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</si>
  <si>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</si>
  <si>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</si>
  <si>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</si>
  <si>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</si>
  <si>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</si>
  <si>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</si>
  <si>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</si>
  <si>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</si>
  <si>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</si>
  <si>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</si>
  <si>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</si>
  <si>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</si>
  <si>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</si>
  <si>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</si>
  <si>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</si>
  <si>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</si>
  <si>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</si>
  <si>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</si>
  <si>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</si>
  <si>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</si>
  <si>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</si>
  <si>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</si>
  <si>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</si>
  <si>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</si>
  <si>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</si>
  <si>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</si>
  <si>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</si>
  <si>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</si>
  <si>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</si>
  <si>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</si>
  <si>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</si>
  <si>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</si>
  <si>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</si>
  <si>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</si>
  <si>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</si>
  <si>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</si>
  <si>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</si>
  <si>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</si>
  <si>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</si>
  <si>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</si>
  <si>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</si>
  <si>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</si>
  <si>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</si>
  <si>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</si>
  <si>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</si>
  <si>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</si>
  <si>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</si>
  <si>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</si>
  <si>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</si>
  <si>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</si>
  <si>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</si>
  <si>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</si>
  <si>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</si>
  <si>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</si>
  <si>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</si>
  <si>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</si>
  <si>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</si>
  <si>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</si>
  <si>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</si>
  <si>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</si>
  <si>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</si>
  <si>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</si>
  <si>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</si>
  <si>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</si>
  <si>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</si>
  <si>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</si>
  <si>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</si>
  <si>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</si>
  <si>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</si>
  <si>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</si>
  <si>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</si>
  <si>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</si>
  <si>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</si>
  <si>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</si>
  <si>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</si>
  <si>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</si>
  <si>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</si>
  <si>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</si>
  <si>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</si>
  <si>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</si>
  <si>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</si>
  <si>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</si>
  <si>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</si>
  <si>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</si>
  <si>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</si>
  <si>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</si>
  <si>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</si>
  <si>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</si>
  <si>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</si>
  <si>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</si>
  <si>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</si>
  <si>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</si>
  <si>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</si>
  <si>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</si>
  <si>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</si>
  <si>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</si>
  <si>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</si>
  <si>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</si>
  <si>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</si>
  <si>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</si>
  <si>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</si>
  <si>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</si>
  <si>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</si>
  <si>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</si>
  <si>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</si>
  <si>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</si>
  <si>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</si>
  <si>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</si>
  <si>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</si>
  <si>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</si>
  <si>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</si>
  <si>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</si>
  <si>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</si>
  <si>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</si>
  <si>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</si>
  <si>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</si>
  <si>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</si>
  <si>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</si>
  <si>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</si>
  <si>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</si>
  <si>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</si>
  <si>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</si>
  <si>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</si>
  <si>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</si>
  <si>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</si>
  <si>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</si>
  <si>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</si>
  <si>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</si>
  <si>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</si>
  <si>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</si>
  <si>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</si>
  <si>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</si>
  <si>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</si>
  <si>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</si>
  <si>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</si>
  <si>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</si>
  <si>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</si>
  <si>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</si>
  <si>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</si>
  <si>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</si>
  <si>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</si>
  <si>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</si>
  <si>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</si>
  <si>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</si>
  <si>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</si>
  <si>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</si>
  <si>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</si>
  <si>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</si>
  <si>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</si>
  <si>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</si>
  <si>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</si>
  <si>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</si>
  <si>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</si>
  <si>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</si>
  <si>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</si>
  <si>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</si>
  <si>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</si>
  <si>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</si>
  <si>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</si>
  <si>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</si>
  <si>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</si>
  <si>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</si>
  <si>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</si>
  <si>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</si>
  <si>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</si>
  <si>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</si>
  <si>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</si>
  <si>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</si>
  <si>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</si>
  <si>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</si>
  <si>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</si>
  <si>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</si>
  <si>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</si>
  <si>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</si>
  <si>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</si>
  <si>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</si>
  <si>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</si>
  <si>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</si>
  <si>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</si>
  <si>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</si>
  <si>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</si>
  <si>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</si>
  <si>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</si>
  <si>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</si>
  <si>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</si>
  <si>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</si>
  <si>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</si>
  <si>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</si>
  <si>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</si>
  <si>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</si>
  <si>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</si>
  <si>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</si>
  <si>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</si>
  <si>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</si>
  <si>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</si>
  <si>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</si>
  <si>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</si>
  <si>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</si>
  <si>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</si>
  <si>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</si>
  <si>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</si>
  <si>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</si>
  <si>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</si>
  <si>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</si>
  <si>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</si>
  <si>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</si>
  <si>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</si>
  <si>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</si>
  <si>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</si>
  <si>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</si>
  <si>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</si>
  <si>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</si>
  <si>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</si>
  <si>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</si>
  <si>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</si>
  <si>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</si>
  <si>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</si>
  <si>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</si>
  <si>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</si>
  <si>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</si>
  <si>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</si>
  <si>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</si>
  <si>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</si>
  <si>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</si>
  <si>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</si>
  <si>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</si>
  <si>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</si>
  <si>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</si>
  <si>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</si>
  <si>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</si>
  <si>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</si>
  <si>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</si>
  <si>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</si>
  <si>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</si>
  <si>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</si>
  <si>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</si>
  <si>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</si>
  <si>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</si>
  <si>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</si>
  <si>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</si>
  <si>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</si>
  <si>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</si>
  <si>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</si>
  <si>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</si>
  <si>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</si>
  <si>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</si>
  <si>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</si>
  <si>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</si>
  <si>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</si>
  <si>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</si>
  <si>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</si>
  <si>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</si>
  <si>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</si>
  <si>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</si>
  <si>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</si>
  <si>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</si>
  <si>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</si>
  <si>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</si>
  <si>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</si>
  <si>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</si>
  <si>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</si>
  <si>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</si>
  <si>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</si>
  <si>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</si>
  <si>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</si>
  <si>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</si>
  <si>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</si>
  <si>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</si>
  <si>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</si>
  <si>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</si>
  <si>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</si>
  <si>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</si>
  <si>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</si>
  <si>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</si>
  <si>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</si>
  <si>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</si>
  <si>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</si>
  <si>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</si>
  <si>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</si>
  <si>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</si>
  <si>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</si>
  <si>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</si>
  <si>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</si>
  <si>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</si>
  <si>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</si>
  <si>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</si>
  <si>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</si>
  <si>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</si>
  <si>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</si>
  <si>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</si>
  <si>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</si>
  <si>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</si>
  <si>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</si>
  <si>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</si>
  <si>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</si>
  <si>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</si>
  <si>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</si>
  <si>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</si>
  <si>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</si>
  <si>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</si>
  <si>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</si>
  <si>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</si>
  <si>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</si>
  <si>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</si>
  <si>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</si>
  <si>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</si>
  <si>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</si>
  <si>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</si>
  <si>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</si>
  <si>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</si>
  <si>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</si>
  <si>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</si>
  <si>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</si>
  <si>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</si>
  <si>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</si>
  <si>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</si>
  <si>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</si>
  <si>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</si>
  <si>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</si>
  <si>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</si>
  <si>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</si>
  <si>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</si>
  <si>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</si>
  <si>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</si>
  <si>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</si>
  <si>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</si>
  <si>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</si>
  <si>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</si>
  <si>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</si>
  <si>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</si>
  <si>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</si>
  <si>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</si>
  <si>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</si>
  <si>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</si>
  <si>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</si>
  <si>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</si>
  <si>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</si>
  <si>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</si>
  <si>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</si>
  <si>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</si>
  <si>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</si>
  <si>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</si>
  <si>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</si>
  <si>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</si>
  <si>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</si>
  <si>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</si>
  <si>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</si>
  <si>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</si>
  <si>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</si>
  <si>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</si>
  <si>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</si>
  <si>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</si>
  <si>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</si>
  <si>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</si>
  <si>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</si>
  <si>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</si>
  <si>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</si>
  <si>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</si>
  <si>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</si>
  <si>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</si>
  <si>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</si>
  <si>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</si>
  <si>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</si>
  <si>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</si>
  <si>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</si>
  <si>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</si>
  <si>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</si>
  <si>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</si>
  <si>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</si>
  <si>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</si>
  <si>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</si>
  <si>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</si>
  <si>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</si>
  <si>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</si>
  <si>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</si>
  <si>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</si>
  <si>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</si>
  <si>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</si>
  <si>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</si>
  <si>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</si>
  <si>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</si>
  <si>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</si>
  <si>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</si>
  <si>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</si>
  <si>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</si>
  <si>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</si>
  <si>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</si>
  <si>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</si>
  <si>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</si>
  <si>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</si>
  <si>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</si>
  <si>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</si>
  <si>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</si>
  <si>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</si>
  <si>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</si>
  <si>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</si>
  <si>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</si>
  <si>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</si>
  <si>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</si>
  <si>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</si>
  <si>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</si>
  <si>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</si>
  <si>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</si>
  <si>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</si>
  <si>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</si>
  <si>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</si>
  <si>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</si>
  <si>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</si>
  <si>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</si>
  <si>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</si>
  <si>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</si>
  <si>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</si>
  <si>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</si>
  <si>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</si>
  <si>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</si>
  <si>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</si>
  <si>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</si>
  <si>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</si>
  <si>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</si>
  <si>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</si>
  <si>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</si>
  <si>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</si>
  <si>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</si>
  <si>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</si>
  <si>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</si>
  <si>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</si>
  <si>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</si>
  <si>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</si>
  <si>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</si>
  <si>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</si>
  <si>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</si>
  <si>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</si>
  <si>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</si>
  <si>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</si>
  <si>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</si>
  <si>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</si>
  <si>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</si>
  <si>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</si>
  <si>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</si>
  <si>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</si>
  <si>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</si>
  <si>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</si>
  <si>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</si>
  <si>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</si>
  <si>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</si>
  <si>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</si>
  <si>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</si>
  <si>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</si>
  <si>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</si>
  <si>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</si>
  <si>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</si>
  <si>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</si>
  <si>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</si>
  <si>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</si>
  <si>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</si>
  <si>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</si>
  <si>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</si>
  <si>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</si>
  <si>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</si>
  <si>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</si>
  <si>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</si>
  <si>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</si>
  <si>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</si>
  <si>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</si>
  <si>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</si>
  <si>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</si>
  <si>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</si>
  <si>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</si>
  <si>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</si>
  <si>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</si>
  <si>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</si>
  <si>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</si>
  <si>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</si>
  <si>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</si>
  <si>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</si>
  <si>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</si>
  <si>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</si>
  <si>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</si>
  <si>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</si>
  <si>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</si>
  <si>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</si>
  <si>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</si>
  <si>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</si>
  <si>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</si>
  <si>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</si>
  <si>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</si>
  <si>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</si>
  <si>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</si>
  <si>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</si>
  <si>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</si>
  <si>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</si>
  <si>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</si>
  <si>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</si>
  <si>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</si>
  <si>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</si>
  <si>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</si>
  <si>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</si>
  <si>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</si>
  <si>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</si>
  <si>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</si>
  <si>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</si>
  <si>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</si>
  <si>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</si>
  <si>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</si>
  <si>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</si>
  <si>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</si>
  <si>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</si>
  <si>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</si>
  <si>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</si>
  <si>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</si>
  <si>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</si>
  <si>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</si>
  <si>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</si>
  <si>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</si>
  <si>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</si>
  <si>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</si>
  <si>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</si>
  <si>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</si>
  <si>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</si>
  <si>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</si>
  <si>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</si>
  <si>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</si>
  <si>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</si>
  <si>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</si>
  <si>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</si>
  <si>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</si>
  <si>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</si>
  <si>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</si>
  <si>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</si>
  <si>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</si>
  <si>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</si>
  <si>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</si>
  <si>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</si>
  <si>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</si>
  <si>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</si>
  <si>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</si>
  <si>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</si>
  <si>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</si>
  <si>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</si>
  <si>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</si>
  <si>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</si>
  <si>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</si>
  <si>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</si>
  <si>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</si>
  <si>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</si>
  <si>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</si>
  <si>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</si>
  <si>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</si>
  <si>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</si>
  <si>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</si>
  <si>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</si>
  <si>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</si>
  <si>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</si>
  <si>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</si>
  <si>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</si>
  <si>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</si>
  <si>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</si>
  <si>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</si>
  <si>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</si>
  <si>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</si>
  <si>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</si>
  <si>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</si>
  <si>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</si>
  <si>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</si>
  <si>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</si>
  <si>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</si>
  <si>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</si>
  <si>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</si>
  <si>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</si>
  <si>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</si>
  <si>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</si>
  <si>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</si>
  <si>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</si>
  <si>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</si>
  <si>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</si>
  <si>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</si>
  <si>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</si>
  <si>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</si>
  <si>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</si>
  <si>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</si>
  <si>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</si>
  <si>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</si>
  <si>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</si>
  <si>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</si>
  <si>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</si>
  <si>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</si>
  <si>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</si>
  <si>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</si>
  <si>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</si>
  <si>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</si>
  <si>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</si>
  <si>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</si>
  <si>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</si>
  <si>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</si>
  <si>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</si>
  <si>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</si>
  <si>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</si>
  <si>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</si>
  <si>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</si>
  <si>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</si>
  <si>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</si>
  <si>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</si>
  <si>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</si>
  <si>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</si>
  <si>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</si>
  <si>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</si>
  <si>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</si>
  <si>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</si>
  <si>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</si>
  <si>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</si>
  <si>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</si>
  <si>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</si>
  <si>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</si>
  <si>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</si>
  <si>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</si>
  <si>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</si>
  <si>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</si>
  <si>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</si>
  <si>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</si>
  <si>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</si>
  <si>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</si>
  <si>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</si>
  <si>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</si>
  <si>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</si>
  <si>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</si>
  <si>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</si>
  <si>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</si>
  <si>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</si>
  <si>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</si>
  <si>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</si>
  <si>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</si>
  <si>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</si>
  <si>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</si>
  <si>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</si>
  <si>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</si>
  <si>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</si>
  <si>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</si>
  <si>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</si>
  <si>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</si>
  <si>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</si>
  <si>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</si>
  <si>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</si>
  <si>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</si>
  <si>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</si>
  <si>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</si>
  <si>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</si>
  <si>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</si>
  <si>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</si>
  <si>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</si>
  <si>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</si>
  <si>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</si>
  <si>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</si>
  <si>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</si>
  <si>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</si>
  <si>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</si>
  <si>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</si>
  <si>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</si>
  <si>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</si>
  <si>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</si>
  <si>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</si>
  <si>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</si>
  <si>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</si>
  <si>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</si>
  <si>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</si>
  <si>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</si>
  <si>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</si>
  <si>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</si>
  <si>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</si>
  <si>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</si>
  <si>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</si>
  <si>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</si>
  <si>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</si>
  <si>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</si>
  <si>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</si>
  <si>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</si>
  <si>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</si>
  <si>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</si>
  <si>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</si>
  <si>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</si>
  <si>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</si>
  <si>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</si>
  <si>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</si>
  <si>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</si>
  <si>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</si>
  <si>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</si>
  <si>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</si>
  <si>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</si>
  <si>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</si>
  <si>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</si>
  <si>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</si>
  <si>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</si>
  <si>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</si>
  <si>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</si>
  <si>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</si>
  <si>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</si>
  <si>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</si>
  <si>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</si>
  <si>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</si>
  <si>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</si>
  <si>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</si>
  <si>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</si>
  <si>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</si>
  <si>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</si>
  <si>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</si>
  <si>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</si>
  <si>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</si>
  <si>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</si>
  <si>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</si>
  <si>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</si>
  <si>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</si>
  <si>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</si>
  <si>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</si>
  <si>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</si>
  <si>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</si>
  <si>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</si>
  <si>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</si>
  <si>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</si>
  <si>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</si>
  <si>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</si>
  <si>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</si>
  <si>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</si>
  <si>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</si>
  <si>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</si>
  <si>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</si>
  <si>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</si>
  <si>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</si>
  <si>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</si>
  <si>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</si>
  <si>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</si>
  <si>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</si>
  <si>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</si>
  <si>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</si>
  <si>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</si>
  <si>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</si>
  <si>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</si>
  <si>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</si>
  <si>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</si>
  <si>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</si>
  <si>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</si>
  <si>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</si>
  <si>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</si>
  <si>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</si>
  <si>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</si>
  <si>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</si>
  <si>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</si>
  <si>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</si>
  <si>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</si>
  <si>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</si>
  <si>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</si>
  <si>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</si>
  <si>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</si>
  <si>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</si>
  <si>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</si>
  <si>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</si>
  <si>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</si>
  <si>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</si>
  <si>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</si>
  <si>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</si>
  <si>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</si>
  <si>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</si>
  <si>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</si>
  <si>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</si>
  <si>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</si>
  <si>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</si>
  <si>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</si>
  <si>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</si>
  <si>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</si>
  <si>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</si>
  <si>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</si>
  <si>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</si>
  <si>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</si>
  <si>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</si>
  <si>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</si>
  <si>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</si>
  <si>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</si>
  <si>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</si>
  <si>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</si>
  <si>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</si>
  <si>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</si>
  <si>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</si>
  <si>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</si>
  <si>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</si>
  <si>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</si>
  <si>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</si>
  <si>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</si>
  <si>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</si>
  <si>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</si>
  <si>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</si>
  <si>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</si>
  <si>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</si>
  <si>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</si>
  <si>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</si>
  <si>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</si>
  <si>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</si>
  <si>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</si>
  <si>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</si>
  <si>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</si>
  <si>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</si>
  <si>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</si>
  <si>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</si>
  <si>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</si>
  <si>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</si>
  <si>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</si>
  <si>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</si>
  <si>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</si>
  <si>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</si>
  <si>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</si>
  <si>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</si>
  <si>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</si>
  <si>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</si>
  <si>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</si>
  <si>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</si>
  <si>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</si>
  <si>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</si>
  <si>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</si>
  <si>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</si>
  <si>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</si>
  <si>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</si>
  <si>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</si>
  <si>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</si>
  <si>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</si>
  <si>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</si>
  <si>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</si>
  <si>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</si>
  <si>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</si>
  <si>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</si>
  <si>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</si>
  <si>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</si>
  <si>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</si>
  <si>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</si>
  <si>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</si>
  <si>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</si>
  <si>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</si>
  <si>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</si>
  <si>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</si>
  <si>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</si>
  <si>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</si>
  <si>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</si>
  <si>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</si>
  <si>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</si>
  <si>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</si>
  <si>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</si>
  <si>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</si>
  <si>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</si>
  <si>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</si>
  <si>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</si>
  <si>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</si>
  <si>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</si>
  <si>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</si>
  <si>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</si>
  <si>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</si>
  <si>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</si>
  <si>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</si>
  <si>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</si>
  <si>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</si>
  <si>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</si>
  <si>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</si>
  <si>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</si>
  <si>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</si>
  <si>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</si>
  <si>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</si>
  <si>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</si>
  <si>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</si>
  <si>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</si>
  <si>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</si>
  <si>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</si>
  <si>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</si>
  <si>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</si>
  <si>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</si>
  <si>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</si>
  <si>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</si>
  <si>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</si>
  <si>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</si>
  <si>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</si>
  <si>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</si>
  <si>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</si>
  <si>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</si>
  <si>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</si>
  <si>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</si>
  <si>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</si>
  <si>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</si>
  <si>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</si>
  <si>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</si>
  <si>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</si>
  <si>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</si>
  <si>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</si>
  <si>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</si>
  <si>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</si>
  <si>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</si>
  <si>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</si>
  <si>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</si>
  <si>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</si>
  <si>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</si>
  <si>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</si>
  <si>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</si>
  <si>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</si>
  <si>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</si>
  <si>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</si>
  <si>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</si>
  <si>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</si>
  <si>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</si>
  <si>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</si>
  <si>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</si>
  <si>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</si>
  <si>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</si>
  <si>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</si>
  <si>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</si>
  <si>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</si>
  <si>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</si>
  <si>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</si>
  <si>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</si>
  <si>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</si>
  <si>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</si>
  <si>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</si>
  <si>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</si>
  <si>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</si>
  <si>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</si>
  <si>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</si>
  <si>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</si>
  <si>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</si>
  <si>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</si>
  <si>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</si>
  <si>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</si>
  <si>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</si>
  <si>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</si>
  <si>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</si>
  <si>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</si>
  <si>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</si>
  <si>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</si>
  <si>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</si>
  <si>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</si>
  <si>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</si>
  <si>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</si>
  <si>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</si>
  <si>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</si>
  <si>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</si>
  <si>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</si>
  <si>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</si>
  <si>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</si>
  <si>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</si>
  <si>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</si>
  <si>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</si>
  <si>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</si>
  <si>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</si>
  <si>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</si>
  <si>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</si>
  <si>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</si>
  <si>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</si>
  <si>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</si>
  <si>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</si>
  <si>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</si>
  <si>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</si>
  <si>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</si>
  <si>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</si>
  <si>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</si>
  <si>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</si>
  <si>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</si>
  <si>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</si>
  <si>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</si>
  <si>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</si>
  <si>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</si>
  <si>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</si>
  <si>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</si>
  <si>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</si>
  <si>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</si>
  <si>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</si>
  <si>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</si>
  <si>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</si>
  <si>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</si>
  <si>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</si>
  <si>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</si>
  <si>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</si>
  <si>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</si>
  <si>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</si>
  <si>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</si>
  <si>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</si>
  <si>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</si>
  <si>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</si>
  <si>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</si>
  <si>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</si>
  <si>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</si>
  <si>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</si>
  <si>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</si>
  <si>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</si>
  <si>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</si>
  <si>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</si>
  <si>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</si>
  <si>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</si>
  <si>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</si>
  <si>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</si>
  <si>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</si>
  <si>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</si>
  <si>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</si>
  <si>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</si>
  <si>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</si>
  <si>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</si>
  <si>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</si>
  <si>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</si>
  <si>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</si>
  <si>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</si>
  <si>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</si>
  <si>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</si>
  <si>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</si>
  <si>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</si>
  <si>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</si>
  <si>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</si>
  <si>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</si>
  <si>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</si>
  <si>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</si>
  <si>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</si>
  <si>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</si>
  <si>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</si>
  <si>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</si>
  <si>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</si>
  <si>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</si>
  <si>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</si>
  <si>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</si>
  <si>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</si>
  <si>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</si>
  <si>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</si>
  <si>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</si>
  <si>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</si>
  <si>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</si>
  <si>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</si>
  <si>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</si>
  <si>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</si>
  <si>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</si>
  <si>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</si>
  <si>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</si>
  <si>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</si>
  <si>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</si>
  <si>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</si>
  <si>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</si>
  <si>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</si>
  <si>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</si>
  <si>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</si>
  <si>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</si>
  <si>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</si>
  <si>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</si>
  <si>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</si>
  <si>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</si>
  <si>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</si>
  <si>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</si>
  <si>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</si>
  <si>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</si>
  <si>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</si>
  <si>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</si>
  <si>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</si>
  <si>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</si>
  <si>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</si>
  <si>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</si>
  <si>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</si>
  <si>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</si>
  <si>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</si>
  <si>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</si>
  <si>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</si>
  <si>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</si>
  <si>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</si>
  <si>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</si>
  <si>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</si>
  <si>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</si>
  <si>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</si>
  <si>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</si>
  <si>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</si>
  <si>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</si>
  <si>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</si>
  <si>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</si>
  <si>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</si>
  <si>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</si>
  <si>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</si>
  <si>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</si>
  <si>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</si>
  <si>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</si>
  <si>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</si>
  <si>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</si>
  <si>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</si>
  <si>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</si>
  <si>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</si>
  <si>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</si>
  <si>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</si>
  <si>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</si>
  <si>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</si>
  <si>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</si>
  <si>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</si>
  <si>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</si>
  <si>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</si>
  <si>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</si>
  <si>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</si>
  <si>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</si>
  <si>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</si>
  <si>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</si>
  <si>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</si>
  <si>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</si>
  <si>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</si>
  <si>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</si>
  <si>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</si>
  <si>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</si>
  <si>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</si>
  <si>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</si>
  <si>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</si>
  <si>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</si>
  <si>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</si>
  <si>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</si>
  <si>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</si>
  <si>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</si>
  <si>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</si>
  <si>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</si>
  <si>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</si>
  <si>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</si>
  <si>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</si>
  <si>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</si>
  <si>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</si>
  <si>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</si>
  <si>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</si>
  <si>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</si>
  <si>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</si>
  <si>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</si>
  <si>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</si>
  <si>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</si>
  <si>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</si>
  <si>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</si>
  <si>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</si>
  <si>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</si>
  <si>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</si>
  <si>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</si>
  <si>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</si>
  <si>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</si>
  <si>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</si>
  <si>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</si>
  <si>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</si>
  <si>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</si>
  <si>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</si>
  <si>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</si>
  <si>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</si>
  <si>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</si>
  <si>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</si>
  <si>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</si>
  <si>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</si>
  <si>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</si>
  <si>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</si>
  <si>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</si>
  <si>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</si>
  <si>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</si>
  <si>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</si>
  <si>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</si>
  <si>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</si>
  <si>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</si>
  <si>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</si>
  <si>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</si>
  <si>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</si>
  <si>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</si>
  <si>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</si>
  <si>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</si>
  <si>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</si>
  <si>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</si>
  <si>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</si>
  <si>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</si>
  <si>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</si>
  <si>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</si>
  <si>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</si>
  <si>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</si>
  <si>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</si>
  <si>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</si>
  <si>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</si>
  <si>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</si>
  <si>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</si>
  <si>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</si>
  <si>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</si>
  <si>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</si>
  <si>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</si>
  <si>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</si>
  <si>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</si>
  <si>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</si>
  <si>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</si>
  <si>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</si>
  <si>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</si>
  <si>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</si>
  <si>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</si>
  <si>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</si>
  <si>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</si>
  <si>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</si>
  <si>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</si>
  <si>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</si>
  <si>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</si>
  <si>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</si>
  <si>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</si>
  <si>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</si>
  <si>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</si>
  <si>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</si>
  <si>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</si>
  <si>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</si>
  <si>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</si>
  <si>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</si>
  <si>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</si>
  <si>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</si>
  <si>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</si>
  <si>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</si>
  <si>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</si>
  <si>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</si>
  <si>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</si>
  <si>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</si>
  <si>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</si>
  <si>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</si>
  <si>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</si>
  <si>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</si>
  <si>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</si>
  <si>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</si>
  <si>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</si>
  <si>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</si>
  <si>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</si>
  <si>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</si>
  <si>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</si>
  <si>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</si>
  <si>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</si>
  <si>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</si>
  <si>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</si>
  <si>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</si>
  <si>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</si>
  <si>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</si>
  <si>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</si>
  <si>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</si>
  <si>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</si>
  <si>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</si>
  <si>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</si>
  <si>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</si>
  <si>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</si>
  <si>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</si>
  <si>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</si>
  <si>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</si>
  <si>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</si>
  <si>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</si>
  <si>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</si>
  <si>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</si>
  <si>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</si>
  <si>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</si>
  <si>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</si>
  <si>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</si>
  <si>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</si>
  <si>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</si>
  <si>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</si>
  <si>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</si>
  <si>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</si>
  <si>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</si>
  <si>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</si>
  <si>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</si>
  <si>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</si>
  <si>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</si>
  <si>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</si>
  <si>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</si>
  <si>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</si>
  <si>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</si>
  <si>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</si>
  <si>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</si>
  <si>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</si>
  <si>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</si>
  <si>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</si>
  <si>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</si>
  <si>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</si>
  <si>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</si>
  <si>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</si>
  <si>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</si>
  <si>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</si>
  <si>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</si>
  <si>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</si>
  <si>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</si>
  <si>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</si>
  <si>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</si>
  <si>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</si>
  <si>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</si>
  <si>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</si>
  <si>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</si>
  <si>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</si>
  <si>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</si>
  <si>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</si>
  <si>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</si>
  <si>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</si>
  <si>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</si>
  <si>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</si>
  <si>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</si>
  <si>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</si>
  <si>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</si>
  <si>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</si>
  <si>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</si>
  <si>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</si>
  <si>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</si>
  <si>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</si>
  <si>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</si>
  <si>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</si>
  <si>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</si>
  <si>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</si>
  <si>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</si>
  <si>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</si>
  <si>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</si>
  <si>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</si>
  <si>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</si>
  <si>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</si>
  <si>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</si>
  <si>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</si>
  <si>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</si>
  <si>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</si>
  <si>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</si>
  <si>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</si>
  <si>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</si>
  <si>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</si>
  <si>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</si>
  <si>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</si>
  <si>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</si>
  <si>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</si>
  <si>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</si>
  <si>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</si>
  <si>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</si>
  <si>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</si>
  <si>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</si>
  <si>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</si>
  <si>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</si>
  <si>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</si>
  <si>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</si>
  <si>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</si>
  <si>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</si>
  <si>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</si>
  <si>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</si>
  <si>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</si>
  <si>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</si>
  <si>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</si>
  <si>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</si>
  <si>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</si>
  <si>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</si>
  <si>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</si>
  <si>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</si>
  <si>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</si>
  <si>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</si>
  <si>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</si>
  <si>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</si>
  <si>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</si>
  <si>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</si>
  <si>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</si>
  <si>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</si>
  <si>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</si>
  <si>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</si>
  <si>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</si>
  <si>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</si>
  <si>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</si>
  <si>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</si>
  <si>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</si>
  <si>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</si>
  <si>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</si>
  <si>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</si>
  <si>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</si>
  <si>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</si>
  <si>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</si>
  <si>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</si>
  <si>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</si>
  <si>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</si>
  <si>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</si>
  <si>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</si>
  <si>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</si>
  <si>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</si>
  <si>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</si>
  <si>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</si>
  <si>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</si>
  <si>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</si>
  <si>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</si>
  <si>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</si>
  <si>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</si>
  <si>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</si>
  <si>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</si>
  <si>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</si>
  <si>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</si>
  <si>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</si>
  <si>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</si>
  <si>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</si>
  <si>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</si>
  <si>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</si>
  <si>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</si>
  <si>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</si>
  <si>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</si>
  <si>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</si>
  <si>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</si>
  <si>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</si>
  <si>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</si>
  <si>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</si>
  <si>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</si>
  <si>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</si>
  <si>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</si>
  <si>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</si>
  <si>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</si>
  <si>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</si>
  <si>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</si>
  <si>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</si>
  <si>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</si>
  <si>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</si>
  <si>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</si>
  <si>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</si>
  <si>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</si>
  <si>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</si>
  <si>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</si>
  <si>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</si>
  <si>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</si>
  <si>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</si>
  <si>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</si>
  <si>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</si>
  <si>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</si>
  <si>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</si>
  <si>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</si>
  <si>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</si>
  <si>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</si>
  <si>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</si>
  <si>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</si>
  <si>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</si>
  <si>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</si>
  <si>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</si>
  <si>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</si>
  <si>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</si>
  <si>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</si>
  <si>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</si>
  <si>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</si>
  <si>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</si>
  <si>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</si>
  <si>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</si>
  <si>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</si>
  <si>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</si>
  <si>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</si>
  <si>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</si>
  <si>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</si>
  <si>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</si>
  <si>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</si>
  <si>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</si>
  <si>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</si>
  <si>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</si>
  <si>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</si>
  <si>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</si>
  <si>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</si>
  <si>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</si>
  <si>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</si>
  <si>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</si>
  <si>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</si>
  <si>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</si>
  <si>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</si>
  <si>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</si>
  <si>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</si>
  <si>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</si>
  <si>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</si>
  <si>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</si>
  <si>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</si>
  <si>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</si>
  <si>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</si>
  <si>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</si>
  <si>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</si>
  <si>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</si>
  <si>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</si>
  <si>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</si>
  <si>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</si>
  <si>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</si>
  <si>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</si>
  <si>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</si>
  <si>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</si>
  <si>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</si>
  <si>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</si>
  <si>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</si>
  <si>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</si>
  <si>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</si>
  <si>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</si>
  <si>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</si>
  <si>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</si>
  <si>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</si>
  <si>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</si>
  <si>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</si>
  <si>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</si>
  <si>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</si>
  <si>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</si>
  <si>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</si>
  <si>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</si>
  <si>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</si>
  <si>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</si>
  <si>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</si>
  <si>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</si>
  <si>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</si>
  <si>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</si>
  <si>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</si>
  <si>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</si>
  <si>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</si>
  <si>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</si>
  <si>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</si>
  <si>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</si>
  <si>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</si>
  <si>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</si>
  <si>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</si>
  <si>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</si>
  <si>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</si>
  <si>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</si>
  <si>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</si>
  <si>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</si>
  <si>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</si>
  <si>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</si>
  <si>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</si>
  <si>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</si>
  <si>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</si>
  <si>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</si>
  <si>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</si>
  <si>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</si>
  <si>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</si>
  <si>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</si>
  <si>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</si>
  <si>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</si>
  <si>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</si>
  <si>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</si>
  <si>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</si>
  <si>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</si>
  <si>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</si>
  <si>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</si>
  <si>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</si>
  <si>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</si>
  <si>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</si>
  <si>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</si>
  <si>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</si>
  <si>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</si>
  <si>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</si>
  <si>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</si>
  <si>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</si>
  <si>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</si>
  <si>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</si>
  <si>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</si>
  <si>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</si>
  <si>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</si>
  <si>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</si>
  <si>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</si>
  <si>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</si>
  <si>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</si>
  <si>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</si>
  <si>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</si>
  <si>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</si>
  <si>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</si>
  <si>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</si>
  <si>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</si>
  <si>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</si>
  <si>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</si>
  <si>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</si>
  <si>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</si>
  <si>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</si>
  <si>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</si>
  <si>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</si>
  <si>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</si>
  <si>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</si>
  <si>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</si>
  <si>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</si>
  <si>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</si>
  <si>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</si>
  <si>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</si>
  <si>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</si>
  <si>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</si>
  <si>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</si>
  <si>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</si>
  <si>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</si>
  <si>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</si>
  <si>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</si>
  <si>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</si>
  <si>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</si>
  <si>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</si>
  <si>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</si>
  <si>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</si>
  <si>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</si>
  <si>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</si>
  <si>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</si>
  <si>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</si>
  <si>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</si>
  <si>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</si>
  <si>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</si>
  <si>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</si>
  <si>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</si>
  <si>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</si>
  <si>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</si>
  <si>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</si>
  <si>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</si>
  <si>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</si>
  <si>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</si>
  <si>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</si>
  <si>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</si>
  <si>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</si>
  <si>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</si>
  <si>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</si>
  <si>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</si>
  <si>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</si>
  <si>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</si>
  <si>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</si>
  <si>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</si>
  <si>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</si>
  <si>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</si>
  <si>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</si>
  <si>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</si>
  <si>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</si>
  <si>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</si>
  <si>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</si>
  <si>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</si>
  <si>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</si>
  <si>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</si>
  <si>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</si>
  <si>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</si>
  <si>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</si>
  <si>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</si>
  <si>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</si>
  <si>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</si>
  <si>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</si>
  <si>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</si>
  <si>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</si>
  <si>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</si>
  <si>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</si>
  <si>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</si>
  <si>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</si>
  <si>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</si>
  <si>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</si>
  <si>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</si>
  <si>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</si>
  <si>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</si>
  <si>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</si>
  <si>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</si>
  <si>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</si>
  <si>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</si>
  <si>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</si>
  <si>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</si>
  <si>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</si>
  <si>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</si>
  <si>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</si>
  <si>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</si>
  <si>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</si>
  <si>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</si>
  <si>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</si>
  <si>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</si>
  <si>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</si>
  <si>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</si>
  <si>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</si>
  <si>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</si>
  <si>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</si>
  <si>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</si>
  <si>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</si>
  <si>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</si>
  <si>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</si>
  <si>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</si>
  <si>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</si>
  <si>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</si>
  <si>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</si>
  <si>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</si>
  <si>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</si>
  <si>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</si>
  <si>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</si>
  <si>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</si>
  <si>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</si>
  <si>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</si>
  <si>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</si>
  <si>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</si>
  <si>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</si>
  <si>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</si>
  <si>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</si>
  <si>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</si>
  <si>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</si>
  <si>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</si>
  <si>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</si>
  <si>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</si>
  <si>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</si>
  <si>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</si>
  <si>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</si>
  <si>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</si>
  <si>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</si>
  <si>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</si>
  <si>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</si>
  <si>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</si>
  <si>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</si>
  <si>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</si>
  <si>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</si>
  <si>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</si>
  <si>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</si>
  <si>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</si>
  <si>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</si>
  <si>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</si>
  <si>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</si>
  <si>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</si>
  <si>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</si>
  <si>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</si>
  <si>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</si>
  <si>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</si>
  <si>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</si>
  <si>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</si>
  <si>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</si>
  <si>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</si>
  <si>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</si>
  <si>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</si>
  <si>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</si>
  <si>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</si>
  <si>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</si>
  <si>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</si>
  <si>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</si>
  <si>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</si>
  <si>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</si>
  <si>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</si>
  <si>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</si>
  <si>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</si>
  <si>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</si>
  <si>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</si>
  <si>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</si>
  <si>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</si>
  <si>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</si>
  <si>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</si>
  <si>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</si>
  <si>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</si>
  <si>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</si>
  <si>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</si>
  <si>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</si>
  <si>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</si>
  <si>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</si>
  <si>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</si>
  <si>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</si>
  <si>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</si>
  <si>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</si>
  <si>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</si>
  <si>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</si>
  <si>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</si>
  <si>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</si>
  <si>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</si>
  <si>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</si>
  <si>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</si>
  <si>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</si>
  <si>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</si>
  <si>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</si>
  <si>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</si>
  <si>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</si>
  <si>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</si>
  <si>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</si>
  <si>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</si>
  <si>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</si>
  <si>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</si>
  <si>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</si>
  <si>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</si>
  <si>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</si>
  <si>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</si>
  <si>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</si>
  <si>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</si>
  <si>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</si>
  <si>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</si>
  <si>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</si>
  <si>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</si>
  <si>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</si>
  <si>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</si>
  <si>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</si>
  <si>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</si>
  <si>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</si>
  <si>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</si>
  <si>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</si>
  <si>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</si>
  <si>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</si>
  <si>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</si>
  <si>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</si>
  <si>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</si>
  <si>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</si>
  <si>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</si>
  <si>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</si>
  <si>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</si>
  <si>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</si>
  <si>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</si>
  <si>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</si>
  <si>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</si>
  <si>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</si>
  <si>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</si>
  <si>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</si>
  <si>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</si>
  <si>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</si>
  <si>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</si>
  <si>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</si>
  <si>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</si>
  <si>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</si>
  <si>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</si>
  <si>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</si>
  <si>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</si>
  <si>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</si>
  <si>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</si>
  <si>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</si>
  <si>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</si>
  <si>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</si>
  <si>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</si>
  <si>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</si>
  <si>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</si>
  <si>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</si>
  <si>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</si>
  <si>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</si>
  <si>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</si>
  <si>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</si>
  <si>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</si>
  <si>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</si>
  <si>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</si>
  <si>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</si>
  <si>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</si>
  <si>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</si>
  <si>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</si>
  <si>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</si>
  <si>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</si>
  <si>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</si>
  <si>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</si>
  <si>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</si>
  <si>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</si>
  <si>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</si>
  <si>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</si>
  <si>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</si>
  <si>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</si>
  <si>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</si>
  <si>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</si>
  <si>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</si>
  <si>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</si>
  <si>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</si>
  <si>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</si>
  <si>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</si>
  <si>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</si>
  <si>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</si>
  <si>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</si>
  <si>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</si>
  <si>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</si>
  <si>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</si>
  <si>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</si>
  <si>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</si>
  <si>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</si>
  <si>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</si>
  <si>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</si>
  <si>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</si>
  <si>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</si>
  <si>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</si>
  <si>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</si>
  <si>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</si>
  <si>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</si>
  <si>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</si>
  <si>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</si>
  <si>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</si>
  <si>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</si>
  <si>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</si>
  <si>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</si>
  <si>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</si>
  <si>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</si>
  <si>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</si>
  <si>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</si>
  <si>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</si>
  <si>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</si>
  <si>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</si>
  <si>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</si>
  <si>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</si>
  <si>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</si>
  <si>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</si>
  <si>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</si>
  <si>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</si>
  <si>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</si>
  <si>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</si>
  <si>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</si>
  <si>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</si>
  <si>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</si>
  <si>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</si>
  <si>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</si>
  <si>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</si>
  <si>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</si>
  <si>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</si>
  <si>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</si>
  <si>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</si>
  <si>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</si>
  <si>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</si>
  <si>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</si>
  <si>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</si>
  <si>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</si>
  <si>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</si>
  <si>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</si>
  <si>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</si>
  <si>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</si>
  <si>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</si>
  <si>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</si>
  <si>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</si>
  <si>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</si>
  <si>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</si>
  <si>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</si>
  <si>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</si>
  <si>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</si>
  <si>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</si>
  <si>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</si>
  <si>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</si>
  <si>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</si>
  <si>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</si>
  <si>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</si>
  <si>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</si>
  <si>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</si>
  <si>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</si>
  <si>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</si>
  <si>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</si>
  <si>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</si>
  <si>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</si>
  <si>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</si>
  <si>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</si>
  <si>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</si>
  <si>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</si>
  <si>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</si>
  <si>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</si>
  <si>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</si>
  <si>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</si>
  <si>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</si>
  <si>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</si>
  <si>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</si>
  <si>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</si>
  <si>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</si>
  <si>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</si>
  <si>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</si>
  <si>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</si>
  <si>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</si>
  <si>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</si>
  <si>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</si>
  <si>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</si>
  <si>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</si>
  <si>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</si>
  <si>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</si>
  <si>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</si>
  <si>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</si>
  <si>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</si>
  <si>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</si>
  <si>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</si>
  <si>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</si>
  <si>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</si>
  <si>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</si>
  <si>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</si>
  <si>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</si>
  <si>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</si>
  <si>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</si>
  <si>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</si>
  <si>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</si>
  <si>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</si>
  <si>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</si>
  <si>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</si>
  <si>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</si>
  <si>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</si>
  <si>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</si>
  <si>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</si>
  <si>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</si>
  <si>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</si>
  <si>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</si>
  <si>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</si>
  <si>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</si>
  <si>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</si>
  <si>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</si>
  <si>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</si>
  <si>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</si>
  <si>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</si>
  <si>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</si>
  <si>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</si>
  <si>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</si>
  <si>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</si>
  <si>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</si>
  <si>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</si>
  <si>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</si>
  <si>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</si>
  <si>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</si>
  <si>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</si>
  <si>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</si>
  <si>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</si>
  <si>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</si>
  <si>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</si>
  <si>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</si>
  <si>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</si>
  <si>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</si>
  <si>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</si>
  <si>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</si>
  <si>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</si>
  <si>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</si>
  <si>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</si>
  <si>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</si>
  <si>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</si>
  <si>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</si>
  <si>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</si>
  <si>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</si>
  <si>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</si>
  <si>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</si>
  <si>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</si>
  <si>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</si>
  <si>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</si>
  <si>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</si>
  <si>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</si>
  <si>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</si>
  <si>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</si>
  <si>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</si>
  <si>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</si>
  <si>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</si>
  <si>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</si>
  <si>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</si>
  <si>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</si>
  <si>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</si>
  <si>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</si>
  <si>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</si>
  <si>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</si>
  <si>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</si>
  <si>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</si>
  <si>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</si>
  <si>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</si>
  <si>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</si>
  <si>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</si>
  <si>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</si>
  <si>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</si>
  <si>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</si>
  <si>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</si>
  <si>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</si>
  <si>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</si>
  <si>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</si>
  <si>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</si>
  <si>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</si>
  <si>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</si>
  <si>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</si>
  <si>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</si>
  <si>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</si>
  <si>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</si>
  <si>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</si>
  <si>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</si>
  <si>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</si>
  <si>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</si>
  <si>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</si>
  <si>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</si>
  <si>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</si>
  <si>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</si>
  <si>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</si>
  <si>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</si>
  <si>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</si>
  <si>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</si>
  <si>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</si>
  <si>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</si>
  <si>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</si>
  <si>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</si>
  <si>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</si>
  <si>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</si>
  <si>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</si>
  <si>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</si>
  <si>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</si>
  <si>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</si>
  <si>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</si>
  <si>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</si>
  <si>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</si>
  <si>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</si>
  <si>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</si>
  <si>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</si>
  <si>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</si>
  <si>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</si>
  <si>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</si>
  <si>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</si>
  <si>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</si>
  <si>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</si>
  <si>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</si>
  <si>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</si>
  <si>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</si>
  <si>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</si>
  <si>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</si>
  <si>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</si>
  <si>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</si>
  <si>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</si>
  <si>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</si>
  <si>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</si>
  <si>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</si>
  <si>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</si>
  <si>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</si>
  <si>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</si>
  <si>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</si>
  <si>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</si>
  <si>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</si>
  <si>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</si>
  <si>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</si>
  <si>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</si>
  <si>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</si>
  <si>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</si>
  <si>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</si>
  <si>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</si>
  <si>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</si>
  <si>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</si>
  <si>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</si>
  <si>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</si>
  <si>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</si>
  <si>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</si>
  <si>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</si>
  <si>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</si>
  <si>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</si>
  <si>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</si>
  <si>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</si>
  <si>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</si>
  <si>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</si>
  <si>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</si>
  <si>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</si>
  <si>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</si>
  <si>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</si>
  <si>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</si>
  <si>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</si>
  <si>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</si>
  <si>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</si>
  <si>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</si>
  <si>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</si>
  <si>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</si>
  <si>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</si>
  <si>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</si>
  <si>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</si>
  <si>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</si>
  <si>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</si>
  <si>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</si>
  <si>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</si>
  <si>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</si>
  <si>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</si>
  <si>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</si>
  <si>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</si>
  <si>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</si>
  <si>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</si>
  <si>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</si>
  <si>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</si>
  <si>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</si>
  <si>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</si>
  <si>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</si>
  <si>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</si>
  <si>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</si>
  <si>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</si>
  <si>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</si>
  <si>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</si>
  <si>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</si>
  <si>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</si>
  <si>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</si>
  <si>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</si>
  <si>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</si>
  <si>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</si>
  <si>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</si>
  <si>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</si>
  <si>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</si>
  <si>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</si>
  <si>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</si>
  <si>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</si>
  <si>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</si>
  <si>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</si>
  <si>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</si>
  <si>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</si>
  <si>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</si>
  <si>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</si>
  <si>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</si>
  <si>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</si>
  <si>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</si>
  <si>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</si>
  <si>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</si>
  <si>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</si>
  <si>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</si>
  <si>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</si>
  <si>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</si>
  <si>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</si>
  <si>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</si>
  <si>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</si>
  <si>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</si>
  <si>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</si>
  <si>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</si>
  <si>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</si>
  <si>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</si>
  <si>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</si>
  <si>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</si>
  <si>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</si>
  <si>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</si>
  <si>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</si>
  <si>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</si>
  <si>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</si>
  <si>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</si>
  <si>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</si>
  <si>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</si>
  <si>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</si>
  <si>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</si>
  <si>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</si>
  <si>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</si>
  <si>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</si>
  <si>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</si>
  <si>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</si>
  <si>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</si>
  <si>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</si>
  <si>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</si>
  <si>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</si>
  <si>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</si>
  <si>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</si>
  <si>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</si>
  <si>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</si>
  <si>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</si>
  <si>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</si>
  <si>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</si>
  <si>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</si>
  <si>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</si>
  <si>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</si>
  <si>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</si>
  <si>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</si>
  <si>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</si>
  <si>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</si>
  <si>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</si>
  <si>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</si>
  <si>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</si>
  <si>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</si>
  <si>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</si>
  <si>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</si>
  <si>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</si>
  <si>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</si>
  <si>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</si>
  <si>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</si>
  <si>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</si>
  <si>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</si>
  <si>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</si>
  <si>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</si>
  <si>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</si>
  <si>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</si>
  <si>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</si>
  <si>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</si>
  <si>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</si>
  <si>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</si>
  <si>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</si>
  <si>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</si>
  <si>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</si>
  <si>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</si>
  <si>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</si>
  <si>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</si>
  <si>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</si>
  <si>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</si>
  <si>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</si>
  <si>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</si>
  <si>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</si>
  <si>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</si>
  <si>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</si>
  <si>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</si>
  <si>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</si>
  <si>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</si>
  <si>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</si>
  <si>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</si>
  <si>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</si>
  <si>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</si>
  <si>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</si>
  <si>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</si>
  <si>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</si>
  <si>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</si>
  <si>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</si>
  <si>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</si>
  <si>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</si>
  <si>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</si>
  <si>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</si>
  <si>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</si>
  <si>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</si>
  <si>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</si>
  <si>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</si>
  <si>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</si>
  <si>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</si>
  <si>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</si>
  <si>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</si>
  <si>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</si>
  <si>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</si>
  <si>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</si>
  <si>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</si>
  <si>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</si>
  <si>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</si>
  <si>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</si>
  <si>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</si>
  <si>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</si>
  <si>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</si>
  <si>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</si>
  <si>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</si>
  <si>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</si>
  <si>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</si>
  <si>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</si>
  <si>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</si>
  <si>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</si>
  <si>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</si>
  <si>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</si>
  <si>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</si>
  <si>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</si>
  <si>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</si>
  <si>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</si>
  <si>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</si>
  <si>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</si>
  <si>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</si>
  <si>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</si>
  <si>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</si>
  <si>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</si>
  <si>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</si>
  <si>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</si>
  <si>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</si>
  <si>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</si>
  <si>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</si>
  <si>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</si>
  <si>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</si>
  <si>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</si>
  <si>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</si>
  <si>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</si>
  <si>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</si>
  <si>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</si>
  <si>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</si>
  <si>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</si>
  <si>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</si>
  <si>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</si>
  <si>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</si>
  <si>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</si>
  <si>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</si>
  <si>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</si>
  <si>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</si>
  <si>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</si>
  <si>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</si>
  <si>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</si>
  <si>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</si>
  <si>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</si>
  <si>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</si>
  <si>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</si>
  <si>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</si>
  <si>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</si>
  <si>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</si>
  <si>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</si>
  <si>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</si>
  <si>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</si>
  <si>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</si>
  <si>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</si>
  <si>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</si>
  <si>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</si>
  <si>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</si>
  <si>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</si>
  <si>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</si>
  <si>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</si>
  <si>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</si>
  <si>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</si>
  <si>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</si>
  <si>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</si>
  <si>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</si>
  <si>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</si>
  <si>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</si>
  <si>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</si>
  <si>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</si>
  <si>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</si>
  <si>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</si>
  <si>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</si>
  <si>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</si>
  <si>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</si>
  <si>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</si>
  <si>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</si>
  <si>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</si>
  <si>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</si>
  <si>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</si>
  <si>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</si>
  <si>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</si>
  <si>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</si>
  <si>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</si>
  <si>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</si>
  <si>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</si>
  <si>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</si>
  <si>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</si>
  <si>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</si>
  <si>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</si>
  <si>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</si>
  <si>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</si>
  <si>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</si>
  <si>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</si>
  <si>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</si>
  <si>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</si>
  <si>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</si>
  <si>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</si>
  <si>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</si>
  <si>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</si>
  <si>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</si>
  <si>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</si>
  <si>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</si>
  <si>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</si>
  <si>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</si>
  <si>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</si>
  <si>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</si>
  <si>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</si>
  <si>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</si>
  <si>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</si>
  <si>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</si>
  <si>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</si>
  <si>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</si>
  <si>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</si>
  <si>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</si>
  <si>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</si>
  <si>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</si>
  <si>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</si>
  <si>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</si>
  <si>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</si>
  <si>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</si>
  <si>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</si>
  <si>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</si>
  <si>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</si>
  <si>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</si>
  <si>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</si>
  <si>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</si>
  <si>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</si>
  <si>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</si>
  <si>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</si>
  <si>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</si>
  <si>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</si>
  <si>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</si>
  <si>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</si>
  <si>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</si>
  <si>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</si>
  <si>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</si>
  <si>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</si>
  <si>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</si>
  <si>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</si>
  <si>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</si>
  <si>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</si>
  <si>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</si>
  <si>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</si>
  <si>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</si>
  <si>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</si>
  <si>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</si>
  <si>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</si>
  <si>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</si>
  <si>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</si>
  <si>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</si>
  <si>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</si>
  <si>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</si>
  <si>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</si>
  <si>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</si>
  <si>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</si>
  <si>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</si>
  <si>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</si>
  <si>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</si>
  <si>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</si>
  <si>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</si>
  <si>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</si>
  <si>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</si>
  <si>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</si>
  <si>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</si>
  <si>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</si>
  <si>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</si>
  <si>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</si>
  <si>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</si>
  <si>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</si>
  <si>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</si>
  <si>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</si>
  <si>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</si>
  <si>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</si>
  <si>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</si>
  <si>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</si>
  <si>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</si>
  <si>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</si>
  <si>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</si>
  <si>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</si>
  <si>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</si>
  <si>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</si>
  <si>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</si>
  <si>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</si>
  <si>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</si>
  <si>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</si>
  <si>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</si>
  <si>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</si>
  <si>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</si>
  <si>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</si>
  <si>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</si>
  <si>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</si>
  <si>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</si>
  <si>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</si>
  <si>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</si>
  <si>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</si>
  <si>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</si>
  <si>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</si>
  <si>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</si>
  <si>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</si>
  <si>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</si>
  <si>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</si>
  <si>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</si>
  <si>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</si>
  <si>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</si>
  <si>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</si>
  <si>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</si>
  <si>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</si>
  <si>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</si>
  <si>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</si>
  <si>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</si>
  <si>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</si>
  <si>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</si>
  <si>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</si>
  <si>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</si>
  <si>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</si>
  <si>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</si>
  <si>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</si>
  <si>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</si>
  <si>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</si>
  <si>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</si>
  <si>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</si>
  <si>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</si>
  <si>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</si>
  <si>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</si>
  <si>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</si>
  <si>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</si>
  <si>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</si>
  <si>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</si>
  <si>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</si>
  <si>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</si>
  <si>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</si>
  <si>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</si>
  <si>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</si>
  <si>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</si>
  <si>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</si>
  <si>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</si>
  <si>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</si>
  <si>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</si>
  <si>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</si>
  <si>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</si>
  <si>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</si>
  <si>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</si>
  <si>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</si>
  <si>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</si>
  <si>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</si>
  <si>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</si>
  <si>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</si>
  <si>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</si>
  <si>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</si>
  <si>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</si>
  <si>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</si>
  <si>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</si>
  <si>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</si>
  <si>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</si>
  <si>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</si>
  <si>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</si>
  <si>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</si>
  <si>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</si>
  <si>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</si>
  <si>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</si>
  <si>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</si>
  <si>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</si>
  <si>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</si>
  <si>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</si>
  <si>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</si>
  <si>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</si>
  <si>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</si>
  <si>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</si>
  <si>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</si>
  <si>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</si>
  <si>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</si>
  <si>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</si>
  <si>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</si>
  <si>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</si>
  <si>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</si>
  <si>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</si>
  <si>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</si>
  <si>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</si>
  <si>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</si>
  <si>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</si>
  <si>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</si>
  <si>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</si>
  <si>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</si>
  <si>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</si>
  <si>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</si>
  <si>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</si>
  <si>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</si>
  <si>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</si>
  <si>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</si>
  <si>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</si>
  <si>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</si>
  <si>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</si>
  <si>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</si>
  <si>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</si>
  <si>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</si>
  <si>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</si>
  <si>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</si>
  <si>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</si>
  <si>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</si>
  <si>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</si>
  <si>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</si>
  <si>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</si>
  <si>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</si>
  <si>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</si>
  <si>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</si>
  <si>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</si>
  <si>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</si>
  <si>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</si>
  <si>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</si>
  <si>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</si>
  <si>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</si>
  <si>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</si>
  <si>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</si>
  <si>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</si>
  <si>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</si>
  <si>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</si>
  <si>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</si>
  <si>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</si>
  <si>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</si>
  <si>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</si>
  <si>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</si>
  <si>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</si>
  <si>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</si>
  <si>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</si>
  <si>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</si>
  <si>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</si>
  <si>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</si>
  <si>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</si>
  <si>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</si>
  <si>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</si>
  <si>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</si>
  <si>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</si>
  <si>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</si>
  <si>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</si>
  <si>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</si>
  <si>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</si>
  <si>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</si>
  <si>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</si>
  <si>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</si>
  <si>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</si>
  <si>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</si>
  <si>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</si>
  <si>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</si>
  <si>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</si>
  <si>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</si>
  <si>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</si>
  <si>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</si>
  <si>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</si>
  <si>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</si>
  <si>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</si>
  <si>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</si>
  <si>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</si>
  <si>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</si>
  <si>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</si>
  <si>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</si>
  <si>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</si>
  <si>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</si>
  <si>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</si>
  <si>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</si>
  <si>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</si>
  <si>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</si>
  <si>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</si>
  <si>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</si>
  <si>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</si>
  <si>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</si>
  <si>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</si>
  <si>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</si>
  <si>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</si>
  <si>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</si>
  <si>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</si>
  <si>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</si>
  <si>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</si>
  <si>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</si>
  <si>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</si>
  <si>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</si>
  <si>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</si>
  <si>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</si>
  <si>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</si>
  <si>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</si>
  <si>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</si>
  <si>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</si>
  <si>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</si>
  <si>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</si>
  <si>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</si>
  <si>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</si>
  <si>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</si>
  <si>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</si>
  <si>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</si>
  <si>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</si>
  <si>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</si>
  <si>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</si>
  <si>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</si>
  <si>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</si>
  <si>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</si>
  <si>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</si>
  <si>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</si>
  <si>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</si>
  <si>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</si>
  <si>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</si>
  <si>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</si>
  <si>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</si>
  <si>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</si>
  <si>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</si>
  <si>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</si>
  <si>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</si>
  <si>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</si>
  <si>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</si>
  <si>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</si>
  <si>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</si>
  <si>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</si>
  <si>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</si>
  <si>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</si>
  <si>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</si>
  <si>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</si>
  <si>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</si>
  <si>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</si>
  <si>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</si>
  <si>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</si>
  <si>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</si>
  <si>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</si>
  <si>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</si>
  <si>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</si>
  <si>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</si>
  <si>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</si>
  <si>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</si>
  <si>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</si>
  <si>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</si>
  <si>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</si>
  <si>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</si>
  <si>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</si>
  <si>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</si>
  <si>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</si>
  <si>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</si>
  <si>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</si>
  <si>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</si>
  <si>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</si>
  <si>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</si>
  <si>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</si>
  <si>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</si>
  <si>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</si>
  <si>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</si>
  <si>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</si>
  <si>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</si>
  <si>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</si>
  <si>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</si>
  <si>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</si>
  <si>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</si>
  <si>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</si>
  <si>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</si>
  <si>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</si>
  <si>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</si>
  <si>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</si>
  <si>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</si>
  <si>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</si>
  <si>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</si>
  <si>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</si>
  <si>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</si>
  <si>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</si>
  <si>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</si>
  <si>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</si>
  <si>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</si>
  <si>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</si>
  <si>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</si>
  <si>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</si>
  <si>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</si>
  <si>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</si>
  <si>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</si>
  <si>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</si>
  <si>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</si>
  <si>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</si>
  <si>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</si>
  <si>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</si>
  <si>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</si>
  <si>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</si>
  <si>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</si>
  <si>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</si>
  <si>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</si>
  <si>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</si>
  <si>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</si>
  <si>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</si>
  <si>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</si>
  <si>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</si>
  <si>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</si>
  <si>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</si>
  <si>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</si>
  <si>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</si>
  <si>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</si>
  <si>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</si>
  <si>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</si>
  <si>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</si>
  <si>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</si>
  <si>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</si>
  <si>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</si>
  <si>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</si>
  <si>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</si>
  <si>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</si>
  <si>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</si>
  <si>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</si>
  <si>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</si>
  <si>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</si>
  <si>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</si>
  <si>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</si>
  <si>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</si>
  <si>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</si>
  <si>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</si>
  <si>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</si>
  <si>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</si>
  <si>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</si>
  <si>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</si>
  <si>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</si>
  <si>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</si>
  <si>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</si>
  <si>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</si>
  <si>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</si>
  <si>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</si>
  <si>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</si>
  <si>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</si>
  <si>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</si>
  <si>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</si>
  <si>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</si>
  <si>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</si>
  <si>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</si>
  <si>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</si>
  <si>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</si>
  <si>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</si>
  <si>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</si>
  <si>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</si>
  <si>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</si>
  <si>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</si>
  <si>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</si>
  <si>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</si>
  <si>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</si>
  <si>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</si>
  <si>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</si>
  <si>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</si>
  <si>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</si>
  <si>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</si>
  <si>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</si>
  <si>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</si>
  <si>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</si>
  <si>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</si>
  <si>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</si>
  <si>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</si>
  <si>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</si>
  <si>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</si>
  <si>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</si>
  <si>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</si>
  <si>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</si>
  <si>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</si>
  <si>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</si>
  <si>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</si>
  <si>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</si>
  <si>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</si>
  <si>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</si>
  <si>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</si>
  <si>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</si>
  <si>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</si>
  <si>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</si>
  <si>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</si>
  <si>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</si>
  <si>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</si>
  <si>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</si>
  <si>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</si>
  <si>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</si>
  <si>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</si>
  <si>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</si>
  <si>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</si>
  <si>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</si>
  <si>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</si>
  <si>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</si>
  <si>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</si>
  <si>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</si>
  <si>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</si>
  <si>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</si>
  <si>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</si>
  <si>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</si>
  <si>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</si>
  <si>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</si>
  <si>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</si>
  <si>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</si>
  <si>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</si>
  <si>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</si>
  <si>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</si>
  <si>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</si>
  <si>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</si>
  <si>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</si>
  <si>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</si>
  <si>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</si>
  <si>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</si>
  <si>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</si>
  <si>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</si>
  <si>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</si>
  <si>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</si>
  <si>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</si>
  <si>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</si>
  <si>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</si>
  <si>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</si>
  <si>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</si>
  <si>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</si>
  <si>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</si>
  <si>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</si>
  <si>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</si>
  <si>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</si>
  <si>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</si>
  <si>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</si>
  <si>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</si>
  <si>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</si>
  <si>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</si>
  <si>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</si>
  <si>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</si>
  <si>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</si>
  <si>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</si>
  <si>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</si>
  <si>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</si>
  <si>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</si>
  <si>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</si>
  <si>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</si>
  <si>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</si>
  <si>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</si>
  <si>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</si>
  <si>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</si>
  <si>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</si>
  <si>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</si>
  <si>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</si>
  <si>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</si>
  <si>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</si>
  <si>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</si>
  <si>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</si>
  <si>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</si>
  <si>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</si>
  <si>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</si>
  <si>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</si>
  <si>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</si>
  <si>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</si>
  <si>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</si>
  <si>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</si>
  <si>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</si>
  <si>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</si>
  <si>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</si>
  <si>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</si>
  <si>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</si>
  <si>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</si>
  <si>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</si>
  <si>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</si>
  <si>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</si>
  <si>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</si>
  <si>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</si>
  <si>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</si>
  <si>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</si>
  <si>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</si>
  <si>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</si>
  <si>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</si>
  <si>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</si>
  <si>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</si>
  <si>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</si>
  <si>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</si>
  <si>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</si>
  <si>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</si>
  <si>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</si>
  <si>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</si>
  <si>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</si>
  <si>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</si>
  <si>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</si>
  <si>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</si>
  <si>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</si>
  <si>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</si>
  <si>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</si>
  <si>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</si>
  <si>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</si>
  <si>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</si>
  <si>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</si>
  <si>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</si>
  <si>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</si>
  <si>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</si>
  <si>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</si>
  <si>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</si>
  <si>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</si>
  <si>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</si>
  <si>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</si>
  <si>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</si>
  <si>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</si>
  <si>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</si>
  <si>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</si>
  <si>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</si>
  <si>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</si>
  <si>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</si>
  <si>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</si>
  <si>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</si>
  <si>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</si>
  <si>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</si>
  <si>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</si>
  <si>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</si>
  <si>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</si>
  <si>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</si>
  <si>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</si>
  <si>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</si>
  <si>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</si>
  <si>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</si>
  <si>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</si>
  <si>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</si>
  <si>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</si>
  <si>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</si>
  <si>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</si>
  <si>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</si>
  <si>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</si>
  <si>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</si>
  <si>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</si>
  <si>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</si>
  <si>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</si>
  <si>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</si>
  <si>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</si>
  <si>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</si>
  <si>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</si>
  <si>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</si>
  <si>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</si>
  <si>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</si>
  <si>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</si>
  <si>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</si>
  <si>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</si>
  <si>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</si>
  <si>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</si>
  <si>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</si>
  <si>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</si>
  <si>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</si>
  <si>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</si>
  <si>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</si>
  <si>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</si>
  <si>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</si>
  <si>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</si>
  <si>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</si>
  <si>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</si>
  <si>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</si>
  <si>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</si>
  <si>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</si>
  <si>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</si>
  <si>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</si>
  <si>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</si>
  <si>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</si>
  <si>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</si>
  <si>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</si>
  <si>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</si>
  <si>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</si>
  <si>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</si>
  <si>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</si>
  <si>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</si>
  <si>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</si>
  <si>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</si>
  <si>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</si>
  <si>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</si>
  <si>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</si>
  <si>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</si>
  <si>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</si>
  <si>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</si>
  <si>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</si>
  <si>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</si>
  <si>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</si>
  <si>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</si>
  <si>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</si>
  <si>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</si>
  <si>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</si>
  <si>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</si>
  <si>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</si>
  <si>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</si>
  <si>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</si>
  <si>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</si>
  <si>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</si>
  <si>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</si>
  <si>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</si>
  <si>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</si>
  <si>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</si>
  <si>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</si>
  <si>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</si>
  <si>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</si>
  <si>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</si>
  <si>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</si>
  <si>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</si>
  <si>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</si>
  <si>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</si>
  <si>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</si>
  <si>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</si>
  <si>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</si>
  <si>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</si>
  <si>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</si>
  <si>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</si>
  <si>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</si>
  <si>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</si>
  <si>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</si>
  <si>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</si>
  <si>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</si>
  <si>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</si>
  <si>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</si>
  <si>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</si>
  <si>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</si>
  <si>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</si>
  <si>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</si>
  <si>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</si>
  <si>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</si>
  <si>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</si>
  <si>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</si>
  <si>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</si>
  <si>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</si>
  <si>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</si>
  <si>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</si>
  <si>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</si>
  <si>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</si>
  <si>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</si>
  <si>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</si>
  <si>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</si>
  <si>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</si>
  <si>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</si>
  <si>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</si>
  <si>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</si>
  <si>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</si>
  <si>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</si>
  <si>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</si>
  <si>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</si>
  <si>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</si>
  <si>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</si>
  <si>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</si>
  <si>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</si>
  <si>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</si>
  <si>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</si>
  <si>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</si>
  <si>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</si>
  <si>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</si>
  <si>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</si>
  <si>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</si>
  <si>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</si>
  <si>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</si>
  <si>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</si>
  <si>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</si>
  <si>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</si>
  <si>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</si>
  <si>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</si>
  <si>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</si>
  <si>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</si>
  <si>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</si>
  <si>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</si>
  <si>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</si>
  <si>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</si>
  <si>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</si>
  <si>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</si>
  <si>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</si>
  <si>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</si>
  <si>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</si>
  <si>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</si>
  <si>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</si>
  <si>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</si>
  <si>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</si>
  <si>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</si>
  <si>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</si>
  <si>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</si>
  <si>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</si>
  <si>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</si>
  <si>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</si>
  <si>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</si>
  <si>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</si>
  <si>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</si>
  <si>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</si>
  <si>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</si>
  <si>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</si>
  <si>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</si>
  <si>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</si>
  <si>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</si>
  <si>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</si>
  <si>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</si>
  <si>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</si>
  <si>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</si>
  <si>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</si>
  <si>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</si>
  <si>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</si>
  <si>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</si>
  <si>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</si>
  <si>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</si>
  <si>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</si>
  <si>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</si>
  <si>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</si>
  <si>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</si>
  <si>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</si>
  <si>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</si>
  <si>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</si>
  <si>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</si>
  <si>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</si>
  <si>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</si>
  <si>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</si>
  <si>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</si>
  <si>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</si>
  <si>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</si>
  <si>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</si>
  <si>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</si>
  <si>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</si>
  <si>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</si>
  <si>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</si>
  <si>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</si>
  <si>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</si>
  <si>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</si>
  <si>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</si>
  <si>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</si>
  <si>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</si>
  <si>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</si>
  <si>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</si>
  <si>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</si>
  <si>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</si>
  <si>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</si>
  <si>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</si>
  <si>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</si>
  <si>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</si>
  <si>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</si>
  <si>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</si>
  <si>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</si>
  <si>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</si>
  <si>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</si>
  <si>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</si>
  <si>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</si>
  <si>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</si>
  <si>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</si>
  <si>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</si>
  <si>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</si>
  <si>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</si>
  <si>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</si>
  <si>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</si>
  <si>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</si>
  <si>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</si>
  <si>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</si>
  <si>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</si>
  <si>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</si>
  <si>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</si>
  <si>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</si>
  <si>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</si>
  <si>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</si>
  <si>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</si>
  <si>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</si>
  <si>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</si>
  <si>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</si>
  <si>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</si>
  <si>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</si>
  <si>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</si>
  <si>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</si>
  <si>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</si>
  <si>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</si>
  <si>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</si>
  <si>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</si>
  <si>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</si>
  <si>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</si>
  <si>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</si>
  <si>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</si>
  <si>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</si>
  <si>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</si>
  <si>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</si>
  <si>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</si>
  <si>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</si>
  <si>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</si>
  <si>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</si>
  <si>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</si>
  <si>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</si>
  <si>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</si>
  <si>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</si>
  <si>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</si>
  <si>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</si>
  <si>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</si>
  <si>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</si>
  <si>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</si>
  <si>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</si>
  <si>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</si>
  <si>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</si>
  <si>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</si>
  <si>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</si>
  <si>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</si>
  <si>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</si>
  <si>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</si>
  <si>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</si>
  <si>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</si>
  <si>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</si>
  <si>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</si>
  <si>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</si>
  <si>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</si>
  <si>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</si>
  <si>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</si>
  <si>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</si>
  <si>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</si>
  <si>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</si>
  <si>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</si>
  <si>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</si>
  <si>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</si>
  <si>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</si>
  <si>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</si>
  <si>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</si>
  <si>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</si>
  <si>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</si>
  <si>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</si>
  <si>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</si>
  <si>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</si>
  <si>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</si>
  <si>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</si>
  <si>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</si>
  <si>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</si>
  <si>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</si>
  <si>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</si>
  <si>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</si>
  <si>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</si>
  <si>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</si>
  <si>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</si>
  <si>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</si>
  <si>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</si>
  <si>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</si>
  <si>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</si>
  <si>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</si>
  <si>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</si>
  <si>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</si>
  <si>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</si>
  <si>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</si>
  <si>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</si>
  <si>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</si>
  <si>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</si>
  <si>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</si>
  <si>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</si>
  <si>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</si>
  <si>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</si>
  <si>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</si>
  <si>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</si>
  <si>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</si>
  <si>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</si>
  <si>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</si>
  <si>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</si>
  <si>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</si>
  <si>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</si>
  <si>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</si>
  <si>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</si>
  <si>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</si>
  <si>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</si>
  <si>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</si>
  <si>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</si>
  <si>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</si>
  <si>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</si>
  <si>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</si>
  <si>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</si>
  <si>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</si>
  <si>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</si>
  <si>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</si>
  <si>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</si>
  <si>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</si>
  <si>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</si>
  <si>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</si>
  <si>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</si>
  <si>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</si>
  <si>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</si>
  <si>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</si>
  <si>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</si>
  <si>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</si>
  <si>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</si>
  <si>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</si>
  <si>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</si>
  <si>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</si>
  <si>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</si>
  <si>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</si>
  <si>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</si>
  <si>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</si>
  <si>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</si>
  <si>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</si>
  <si>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</si>
  <si>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</si>
  <si>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</si>
  <si>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</si>
  <si>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</si>
  <si>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</si>
  <si>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</si>
  <si>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</si>
  <si>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</si>
  <si>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</si>
  <si>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</si>
  <si>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</si>
  <si>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</si>
  <si>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</si>
  <si>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</si>
  <si>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</si>
  <si>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</si>
  <si>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</si>
  <si>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</si>
  <si>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</si>
  <si>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</si>
  <si>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</si>
  <si>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</si>
  <si>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</si>
  <si>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</si>
  <si>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</si>
  <si>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</si>
  <si>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</si>
  <si>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</si>
  <si>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</si>
  <si>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</si>
  <si>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</si>
  <si>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</si>
  <si>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</si>
  <si>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</si>
  <si>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</si>
  <si>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</si>
  <si>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</si>
  <si>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</si>
  <si>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</si>
  <si>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</si>
  <si>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</si>
  <si>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</si>
  <si>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</si>
  <si>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</si>
  <si>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</si>
  <si>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</si>
  <si>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</si>
  <si>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</si>
  <si>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</si>
  <si>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</si>
  <si>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</si>
  <si>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</si>
  <si>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</si>
  <si>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</si>
  <si>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</si>
  <si>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</si>
  <si>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</si>
  <si>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</si>
  <si>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</si>
  <si>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</si>
  <si>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</si>
  <si>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</si>
  <si>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</si>
  <si>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</si>
  <si>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</si>
  <si>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</si>
  <si>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</si>
  <si>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</si>
  <si>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</si>
  <si>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</si>
  <si>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</si>
  <si>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</si>
  <si>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</si>
  <si>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</si>
  <si>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</si>
  <si>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</si>
  <si>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</si>
  <si>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</si>
  <si>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</si>
  <si>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</si>
  <si>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</si>
  <si>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</si>
  <si>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</si>
  <si>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</si>
  <si>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</si>
  <si>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</si>
  <si>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</si>
  <si>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</si>
  <si>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</si>
  <si>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</si>
  <si>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</si>
  <si>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</si>
  <si>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</si>
  <si>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</si>
  <si>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</si>
  <si>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</si>
  <si>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</si>
  <si>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</si>
  <si>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</si>
  <si>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</si>
  <si>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</si>
  <si>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</si>
  <si>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</si>
  <si>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</si>
  <si>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</si>
  <si>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</si>
  <si>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</si>
  <si>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</si>
  <si>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</si>
  <si>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</si>
  <si>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</si>
  <si>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</si>
  <si>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</si>
  <si>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</si>
  <si>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</si>
  <si>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</si>
  <si>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</si>
  <si>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</si>
  <si>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</si>
  <si>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</si>
  <si>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</si>
  <si>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</si>
  <si>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</si>
  <si>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</si>
  <si>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</si>
  <si>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</si>
  <si>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</si>
  <si>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</si>
  <si>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</si>
  <si>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</si>
  <si>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</si>
  <si>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</si>
  <si>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</si>
  <si>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</si>
  <si>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</si>
  <si>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</si>
  <si>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</si>
  <si>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</si>
  <si>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</si>
  <si>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</si>
  <si>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</si>
  <si>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</si>
  <si>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</si>
  <si>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</si>
  <si>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</si>
  <si>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</si>
  <si>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</si>
  <si>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</si>
  <si>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</si>
  <si>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</si>
  <si>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</si>
  <si>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</si>
  <si>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</si>
  <si>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</si>
  <si>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</si>
  <si>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</si>
  <si>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</si>
  <si>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</si>
  <si>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</si>
  <si>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</si>
  <si>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</si>
  <si>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</si>
  <si>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</si>
  <si>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</si>
  <si>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</si>
  <si>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</si>
  <si>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</si>
  <si>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</si>
  <si>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</si>
  <si>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</si>
  <si>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</si>
  <si>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</si>
  <si>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</si>
  <si>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</si>
  <si>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</si>
  <si>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</si>
  <si>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</si>
  <si>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</si>
  <si>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</si>
  <si>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</si>
  <si>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</si>
  <si>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</si>
  <si>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</si>
  <si>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</si>
  <si>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</si>
  <si>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</si>
  <si>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</si>
  <si>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</si>
  <si>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</si>
  <si>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</si>
  <si>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</si>
  <si>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</si>
  <si>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</si>
  <si>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</si>
  <si>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</si>
  <si>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</si>
  <si>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</si>
  <si>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</si>
  <si>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</si>
  <si>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</si>
  <si>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</si>
  <si>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</si>
  <si>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</si>
  <si>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</si>
  <si>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</si>
  <si>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</si>
  <si>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</si>
  <si>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</si>
  <si>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</si>
  <si>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</si>
  <si>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</si>
  <si>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</si>
  <si>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</si>
  <si>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</si>
  <si>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</si>
  <si>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</si>
  <si>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</si>
  <si>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</si>
  <si>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</si>
  <si>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</si>
  <si>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</si>
  <si>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</si>
  <si>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</si>
  <si>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</si>
  <si>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</si>
  <si>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</si>
  <si>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</si>
  <si>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</si>
  <si>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</si>
  <si>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</si>
  <si>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</si>
  <si>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</si>
  <si>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</si>
  <si>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</si>
  <si>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</si>
  <si>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</si>
  <si>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</si>
  <si>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</si>
  <si>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</si>
  <si>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</si>
  <si>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</si>
  <si>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</si>
  <si>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</si>
  <si>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</si>
  <si>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</si>
  <si>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</si>
  <si>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</si>
  <si>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</si>
  <si>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</si>
  <si>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</si>
  <si>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</si>
  <si>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</si>
  <si>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</si>
  <si>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</si>
  <si>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</si>
  <si>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</si>
  <si>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</si>
  <si>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</si>
  <si>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</si>
  <si>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</si>
  <si>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</si>
  <si>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</si>
  <si>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</si>
  <si>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</si>
  <si>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</si>
  <si>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</si>
  <si>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</si>
  <si>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</si>
  <si>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</si>
  <si>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</si>
  <si>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</si>
  <si>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</si>
  <si>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</si>
  <si>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</si>
  <si>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</si>
  <si>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</si>
  <si>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</si>
  <si>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</si>
  <si>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</si>
  <si>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</si>
  <si>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</si>
  <si>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</si>
  <si>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</si>
  <si>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</si>
  <si>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</si>
  <si>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</si>
  <si>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</si>
  <si>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</si>
  <si>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</si>
  <si>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</si>
  <si>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</si>
  <si>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</si>
  <si>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</si>
  <si>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</si>
  <si>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</si>
  <si>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</si>
  <si>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</si>
  <si>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</si>
  <si>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</si>
  <si>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</si>
  <si>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</si>
  <si>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</si>
  <si>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</si>
  <si>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</si>
  <si>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</si>
  <si>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</si>
  <si>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</si>
  <si>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</si>
  <si>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</si>
  <si>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</si>
  <si>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</si>
  <si>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</si>
  <si>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</si>
  <si>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</si>
  <si>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</si>
  <si>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</si>
  <si>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</si>
  <si>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</si>
  <si>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</si>
  <si>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</si>
  <si>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</si>
  <si>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</si>
  <si>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</si>
  <si>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</si>
  <si>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</si>
  <si>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</si>
  <si>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</si>
  <si>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</si>
  <si>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</si>
  <si>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</si>
  <si>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</si>
  <si>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</si>
  <si>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</si>
  <si>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</si>
  <si>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</si>
  <si>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</si>
  <si>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</si>
  <si>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</si>
  <si>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</si>
  <si>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</si>
  <si>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</si>
  <si>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</si>
  <si>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</si>
  <si>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</si>
  <si>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</si>
  <si>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</si>
  <si>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</si>
  <si>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</si>
  <si>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</si>
  <si>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</si>
  <si>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</si>
  <si>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</si>
  <si>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</si>
  <si>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</si>
  <si>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</si>
  <si>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</si>
  <si>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</si>
  <si>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</si>
  <si>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</si>
  <si>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</si>
  <si>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</si>
  <si>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</si>
  <si>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</si>
  <si>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</si>
  <si>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</si>
  <si>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</si>
  <si>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</si>
  <si>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</si>
  <si>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</si>
  <si>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</si>
  <si>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</si>
  <si>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</si>
  <si>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</si>
  <si>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</si>
  <si>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</si>
  <si>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</si>
  <si>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</si>
  <si>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</si>
  <si>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</si>
  <si>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</si>
  <si>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</si>
  <si>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</si>
  <si>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</si>
  <si>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</si>
  <si>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</si>
  <si>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</si>
  <si>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</si>
  <si>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</si>
  <si>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</si>
  <si>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</si>
  <si>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</si>
  <si>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</si>
  <si>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</si>
  <si>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</si>
  <si>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</si>
  <si>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</si>
  <si>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</si>
  <si>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</si>
  <si>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</si>
  <si>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</si>
  <si>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</si>
  <si>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</si>
  <si>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</si>
  <si>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</si>
  <si>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</si>
  <si>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</si>
  <si>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</si>
  <si>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</si>
  <si>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</si>
  <si>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</si>
  <si>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</si>
  <si>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</si>
  <si>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</si>
  <si>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</si>
  <si>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</si>
  <si>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</si>
  <si>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</si>
  <si>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</si>
  <si>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</si>
  <si>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</si>
  <si>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</si>
  <si>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</si>
  <si>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</si>
  <si>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</si>
  <si>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</si>
  <si>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</si>
  <si>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</si>
  <si>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</si>
  <si>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</si>
  <si>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</si>
  <si>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</si>
  <si>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</si>
  <si>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</si>
  <si>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</si>
  <si>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</si>
  <si>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</si>
  <si>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</si>
  <si>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</si>
  <si>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</si>
  <si>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</si>
  <si>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</si>
  <si>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</si>
  <si>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</si>
  <si>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</si>
  <si>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</si>
  <si>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</si>
  <si>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</si>
  <si>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</si>
  <si>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</si>
  <si>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</si>
  <si>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</si>
  <si>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</si>
  <si>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</si>
  <si>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</si>
  <si>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</si>
  <si>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</si>
  <si>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</si>
  <si>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</si>
  <si>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</si>
  <si>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</si>
  <si>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</si>
  <si>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</si>
  <si>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</si>
  <si>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</si>
  <si>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</si>
  <si>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</si>
  <si>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</si>
  <si>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</si>
  <si>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</si>
  <si>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</si>
  <si>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</si>
  <si>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</si>
  <si>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</si>
  <si>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</si>
  <si>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</si>
  <si>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</si>
  <si>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</si>
  <si>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</si>
  <si>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</si>
  <si>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</si>
  <si>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</si>
  <si>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</si>
  <si>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</si>
  <si>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</si>
  <si>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</si>
  <si>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</si>
  <si>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</si>
  <si>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</si>
  <si>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</si>
  <si>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</si>
  <si>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</si>
  <si>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</si>
  <si>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</si>
  <si>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</si>
  <si>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</si>
  <si>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</si>
  <si>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</si>
  <si>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</si>
  <si>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</si>
  <si>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</si>
  <si>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</si>
  <si>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</si>
  <si>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</si>
  <si>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</si>
  <si>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</si>
  <si>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</si>
  <si>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</si>
  <si>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</si>
  <si>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</si>
  <si>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</si>
  <si>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</si>
  <si>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</si>
  <si>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</si>
  <si>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</si>
  <si>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</si>
  <si>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</si>
  <si>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</si>
  <si>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</si>
  <si>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</si>
  <si>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</si>
  <si>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</si>
  <si>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</si>
  <si>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</si>
  <si>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</si>
  <si>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</si>
  <si>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</si>
  <si>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</si>
  <si>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</si>
  <si>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</si>
  <si>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</si>
  <si>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</si>
  <si>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</si>
  <si>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</si>
  <si>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</si>
  <si>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</si>
  <si>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</si>
  <si>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</si>
  <si>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</si>
  <si>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</si>
  <si>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</si>
  <si>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</si>
  <si>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</si>
  <si>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</si>
  <si>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</si>
  <si>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</si>
  <si>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</si>
  <si>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</si>
  <si>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</si>
  <si>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</si>
  <si>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</si>
  <si>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</si>
  <si>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</si>
  <si>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</si>
  <si>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</si>
  <si>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</si>
  <si>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</si>
  <si>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</si>
  <si>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</si>
  <si>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</si>
  <si>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</si>
  <si>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</si>
  <si>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</si>
  <si>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</si>
  <si>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</si>
  <si>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</si>
  <si>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</si>
  <si>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</si>
  <si>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</si>
  <si>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</si>
  <si>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</si>
  <si>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</si>
  <si>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</si>
  <si>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</si>
  <si>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</si>
  <si>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</si>
  <si>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</si>
  <si>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</si>
  <si>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</si>
  <si>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</si>
  <si>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</si>
  <si>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</si>
  <si>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</si>
  <si>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</si>
  <si>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</si>
  <si>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</si>
  <si>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</si>
  <si>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</si>
  <si>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</si>
  <si>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</si>
  <si>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</si>
  <si>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</si>
  <si>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</si>
  <si>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</si>
  <si>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</si>
  <si>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</si>
  <si>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</si>
  <si>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</si>
  <si>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</si>
  <si>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</si>
  <si>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</si>
  <si>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</si>
  <si>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</si>
  <si>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</si>
  <si>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</si>
  <si>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</si>
  <si>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</si>
  <si>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</si>
  <si>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</si>
  <si>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</si>
  <si>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</si>
  <si>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</si>
  <si>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</si>
  <si>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</si>
  <si>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</si>
  <si>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</si>
  <si>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</si>
  <si>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</si>
  <si>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</si>
  <si>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</si>
  <si>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</si>
  <si>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</si>
  <si>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</si>
  <si>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</si>
  <si>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</si>
  <si>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</si>
  <si>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</si>
  <si>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</si>
  <si>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</si>
  <si>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</si>
  <si>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</si>
  <si>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</si>
  <si>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</si>
  <si>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</si>
  <si>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</si>
  <si>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</si>
  <si>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</si>
  <si>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</si>
  <si>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</si>
  <si>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</si>
  <si>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</si>
  <si>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</si>
  <si>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</si>
  <si>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</si>
  <si>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</si>
  <si>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</si>
  <si>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</si>
  <si>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</si>
  <si>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</si>
  <si>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</si>
  <si>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</si>
  <si>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</si>
  <si>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</si>
  <si>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</si>
  <si>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</si>
  <si>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</si>
  <si>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</si>
  <si>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</si>
  <si>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</si>
  <si>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</si>
  <si>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</si>
  <si>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</si>
  <si>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</si>
  <si>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</si>
  <si>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</si>
  <si>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</si>
  <si>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</si>
  <si>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</si>
  <si>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</si>
  <si>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</si>
  <si>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</si>
  <si>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</si>
  <si>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</si>
  <si>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</si>
  <si>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</si>
  <si>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</si>
  <si>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</si>
  <si>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</si>
  <si>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</si>
  <si>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</si>
  <si>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</si>
  <si>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</si>
  <si>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</si>
  <si>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</si>
  <si>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</si>
  <si>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</si>
  <si>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</si>
  <si>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</si>
  <si>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</si>
  <si>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</si>
  <si>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</si>
  <si>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</si>
  <si>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</si>
  <si>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</si>
  <si>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</si>
  <si>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</si>
  <si>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</si>
  <si>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</si>
  <si>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</si>
  <si>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</si>
  <si>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</si>
  <si>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</si>
  <si>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</si>
  <si>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</si>
  <si>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</si>
  <si>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</si>
  <si>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</si>
  <si>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</si>
  <si>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</si>
  <si>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</si>
  <si>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</si>
  <si>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</si>
  <si>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</si>
  <si>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</si>
  <si>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</si>
  <si>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</si>
  <si>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</si>
  <si>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</si>
  <si>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</si>
  <si>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</si>
  <si>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</si>
  <si>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</si>
  <si>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</si>
  <si>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</si>
  <si>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</si>
  <si>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</si>
  <si>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</si>
  <si>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</si>
  <si>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</si>
  <si>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</si>
  <si>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</si>
  <si>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</si>
  <si>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</si>
  <si>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</si>
  <si>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</si>
  <si>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</si>
  <si>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</si>
  <si>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</si>
  <si>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</si>
  <si>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</si>
  <si>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</si>
  <si>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</si>
  <si>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</si>
  <si>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</si>
  <si>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</si>
  <si>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</si>
  <si>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</si>
  <si>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</si>
  <si>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</si>
  <si>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</si>
  <si>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</si>
  <si>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</si>
  <si>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</si>
  <si>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</si>
  <si>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</si>
  <si>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</si>
  <si>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</si>
  <si>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</si>
  <si>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</si>
  <si>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</si>
  <si>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</si>
  <si>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</si>
  <si>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</si>
  <si>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</si>
  <si>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</si>
  <si>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</si>
  <si>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</si>
  <si>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</si>
  <si>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</si>
  <si>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</si>
  <si>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</si>
  <si>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</si>
  <si>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</si>
  <si>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</si>
  <si>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</si>
  <si>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</si>
  <si>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</si>
  <si>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</si>
  <si>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</si>
  <si>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</si>
  <si>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</si>
  <si>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</si>
  <si>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</si>
  <si>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</si>
  <si>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</si>
  <si>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</si>
  <si>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</si>
  <si>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</si>
  <si>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</si>
  <si>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</si>
  <si>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</si>
  <si>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</si>
  <si>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</si>
  <si>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</si>
  <si>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</si>
  <si>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</si>
  <si>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</si>
  <si>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</si>
  <si>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</si>
  <si>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</si>
  <si>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</si>
  <si>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</si>
  <si>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</si>
  <si>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</si>
  <si>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</si>
  <si>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</si>
  <si>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</si>
  <si>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</si>
  <si>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</si>
  <si>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</si>
  <si>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</si>
  <si>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</si>
  <si>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</si>
  <si>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</si>
  <si>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</si>
  <si>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</si>
  <si>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</si>
  <si>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</si>
  <si>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</si>
  <si>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</si>
  <si>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</si>
  <si>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</si>
  <si>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</si>
  <si>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</si>
  <si>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</si>
  <si>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</si>
  <si>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</si>
  <si>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</si>
  <si>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</si>
  <si>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</si>
  <si>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</si>
  <si>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</si>
  <si>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</si>
  <si>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</si>
  <si>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</si>
  <si>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</si>
  <si>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</si>
  <si>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</si>
  <si>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</si>
  <si>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</si>
  <si>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</si>
  <si>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</si>
  <si>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</si>
  <si>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</si>
  <si>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</si>
  <si>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</si>
  <si>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</si>
  <si>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</si>
  <si>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</si>
  <si>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</si>
  <si>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</si>
  <si>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</si>
  <si>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</si>
  <si>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</si>
  <si>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</si>
  <si>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</si>
  <si>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</si>
  <si>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</si>
  <si>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</si>
  <si>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</si>
  <si>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</si>
  <si>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</si>
  <si>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</si>
  <si>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</si>
  <si>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</si>
  <si>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</si>
  <si>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</si>
  <si>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</si>
  <si>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</si>
  <si>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</si>
  <si>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</si>
  <si>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</si>
  <si>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</si>
  <si>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</si>
  <si>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</si>
  <si>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</si>
  <si>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</si>
  <si>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</si>
  <si>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</si>
  <si>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</si>
  <si>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</si>
  <si>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</si>
  <si>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</si>
  <si>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</si>
  <si>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</si>
  <si>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</si>
  <si>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</si>
  <si>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</si>
  <si>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</si>
  <si>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</si>
  <si>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</si>
  <si>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</si>
  <si>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</si>
  <si>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</si>
  <si>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</si>
  <si>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</si>
  <si>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</si>
  <si>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</si>
  <si>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</si>
  <si>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</si>
  <si>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</si>
  <si>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</si>
  <si>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</si>
  <si>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</si>
  <si>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</si>
  <si>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</si>
  <si>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</si>
  <si>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</si>
  <si>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</si>
  <si>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</si>
  <si>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</si>
  <si>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</si>
  <si>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</si>
  <si>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</si>
  <si>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</si>
  <si>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</si>
  <si>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</si>
  <si>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</si>
  <si>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</si>
  <si>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</si>
  <si>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</si>
  <si>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</si>
  <si>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</si>
  <si>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</si>
  <si>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</si>
  <si>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</si>
  <si>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</si>
  <si>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</si>
  <si>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</si>
  <si>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</si>
  <si>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</si>
  <si>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</si>
  <si>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</si>
  <si>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</si>
  <si>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</si>
  <si>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</si>
  <si>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</si>
  <si>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</si>
  <si>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</si>
  <si>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</si>
  <si>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</si>
  <si>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</si>
  <si>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</si>
  <si>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</si>
  <si>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</si>
  <si>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</si>
  <si>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</si>
  <si>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</si>
  <si>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</si>
  <si>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</si>
  <si>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</si>
  <si>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</si>
  <si>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</si>
  <si>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</si>
  <si>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</si>
  <si>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</si>
  <si>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</si>
  <si>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</si>
  <si>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</si>
  <si>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</si>
  <si>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</si>
  <si>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</si>
  <si>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</si>
  <si>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</si>
  <si>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</si>
  <si>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</si>
  <si>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</si>
  <si>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</si>
  <si>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</si>
  <si>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</si>
  <si>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</si>
  <si>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</si>
  <si>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</si>
  <si>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</si>
  <si>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</si>
  <si>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</si>
  <si>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</si>
  <si>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</si>
  <si>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</si>
  <si>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</si>
  <si>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</si>
  <si>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</si>
  <si>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</si>
  <si>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</si>
  <si>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</si>
  <si>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</si>
  <si>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</si>
  <si>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</si>
  <si>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</si>
  <si>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</si>
  <si>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</si>
  <si>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</si>
  <si>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</si>
  <si>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</si>
  <si>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</si>
  <si>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</si>
  <si>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</si>
  <si>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</si>
  <si>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</si>
  <si>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</si>
  <si>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</si>
  <si>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</si>
  <si>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</si>
  <si>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</si>
  <si>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</si>
  <si>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</si>
  <si>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</si>
  <si>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</si>
  <si>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</si>
  <si>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</si>
  <si>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</si>
  <si>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</si>
  <si>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</si>
  <si>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</si>
  <si>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</si>
  <si>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</si>
  <si>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</si>
  <si>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</si>
  <si>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</si>
  <si>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</si>
  <si>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</si>
  <si>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</si>
  <si>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</si>
  <si>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</si>
  <si>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</si>
  <si>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</si>
  <si>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</si>
  <si>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</si>
  <si>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</si>
  <si>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</si>
  <si>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</si>
  <si>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</si>
  <si>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</si>
  <si>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</si>
  <si>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</si>
  <si>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</si>
  <si>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</si>
  <si>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</si>
  <si>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</si>
  <si>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</si>
  <si>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</si>
  <si>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</si>
  <si>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</si>
  <si>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</si>
  <si>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</si>
  <si>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</si>
  <si>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</si>
  <si>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</si>
  <si>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</si>
  <si>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</si>
  <si>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</si>
  <si>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</si>
  <si>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</si>
  <si>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</si>
  <si>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</si>
  <si>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</si>
  <si>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</si>
  <si>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</si>
  <si>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</si>
  <si>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</si>
  <si>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</si>
  <si>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</si>
  <si>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</si>
  <si>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</si>
  <si>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</si>
  <si>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</si>
  <si>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</si>
  <si>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</si>
  <si>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</si>
  <si>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</si>
  <si>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</si>
  <si>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</si>
  <si>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</si>
  <si>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</si>
  <si>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</si>
  <si>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</si>
  <si>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</si>
  <si>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</si>
  <si>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</si>
  <si>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</si>
  <si>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</si>
  <si>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</si>
  <si>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</si>
  <si>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</si>
  <si>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</si>
  <si>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</si>
  <si>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</si>
  <si>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</si>
  <si>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</si>
  <si>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</si>
  <si>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</si>
  <si>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</si>
  <si>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</si>
  <si>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</si>
  <si>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</si>
  <si>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</si>
  <si>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</si>
  <si>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</si>
  <si>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</si>
  <si>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</si>
  <si>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</si>
  <si>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</si>
  <si>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</si>
  <si>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</si>
  <si>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</si>
  <si>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</si>
  <si>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</si>
  <si>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</si>
  <si>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</si>
  <si>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</si>
  <si>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</si>
  <si>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</si>
  <si>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</si>
  <si>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</si>
  <si>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</si>
  <si>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</si>
  <si>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</si>
  <si>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</si>
  <si>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</si>
  <si>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</si>
  <si>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</si>
  <si>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</si>
  <si>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</si>
  <si>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</si>
  <si>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</si>
  <si>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</si>
  <si>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</si>
  <si>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</si>
  <si>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</si>
  <si>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</si>
  <si>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</si>
  <si>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</si>
  <si>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</si>
  <si>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</si>
  <si>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</si>
  <si>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</si>
  <si>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</si>
  <si>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</si>
  <si>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</si>
  <si>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</si>
  <si>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</si>
  <si>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</si>
  <si>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</si>
  <si>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</si>
  <si>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</si>
  <si>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</si>
  <si>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</si>
  <si>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</si>
  <si>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</si>
  <si>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</si>
  <si>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</si>
  <si>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</si>
  <si>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</si>
  <si>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</si>
  <si>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</si>
  <si>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</si>
  <si>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</si>
  <si>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</si>
  <si>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</si>
  <si>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</si>
  <si>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</si>
  <si>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</si>
  <si>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</si>
  <si>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</si>
  <si>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</si>
  <si>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</si>
  <si>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</si>
  <si>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</si>
  <si>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</si>
  <si>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</si>
  <si>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</si>
  <si>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</si>
  <si>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</si>
  <si>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</si>
  <si>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</si>
  <si>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</si>
  <si>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</si>
  <si>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</si>
  <si>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</si>
  <si>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</si>
  <si>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</si>
  <si>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</si>
  <si>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</si>
  <si>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</si>
  <si>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</si>
  <si>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</si>
  <si>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</si>
  <si>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</si>
  <si>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</si>
  <si>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</si>
  <si>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</si>
  <si>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</si>
  <si>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</si>
  <si>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</si>
  <si>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</si>
  <si>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</si>
  <si>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</si>
  <si>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</si>
  <si>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</si>
  <si>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</si>
  <si>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</si>
  <si>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</si>
  <si>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</si>
  <si>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</si>
  <si>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</si>
  <si>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</si>
  <si>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</si>
  <si>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</si>
  <si>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</si>
  <si>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</si>
  <si>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</si>
  <si>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</si>
  <si>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</si>
  <si>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</si>
  <si>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</si>
  <si>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</si>
  <si>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</si>
  <si>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</si>
  <si>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</si>
  <si>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</si>
  <si>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</si>
  <si>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</si>
  <si>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</si>
  <si>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</si>
  <si>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</si>
  <si>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</si>
  <si>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</si>
  <si>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</si>
  <si>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</si>
  <si>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</si>
  <si>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</si>
  <si>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</si>
  <si>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</si>
  <si>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</si>
  <si>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</si>
  <si>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</si>
  <si>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</si>
  <si>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</si>
  <si>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</si>
  <si>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</si>
  <si>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</si>
  <si>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</si>
  <si>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</si>
  <si>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</si>
  <si>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</si>
  <si>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</si>
  <si>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</si>
  <si>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</si>
  <si>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</si>
  <si>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</si>
  <si>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</si>
  <si>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</si>
  <si>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</si>
  <si>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</si>
  <si>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</si>
  <si>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</si>
  <si>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</si>
  <si>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</si>
  <si>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</si>
  <si>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</si>
  <si>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</si>
  <si>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</si>
  <si>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</si>
  <si>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</si>
  <si>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</si>
  <si>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</si>
  <si>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</si>
  <si>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</si>
  <si>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</si>
  <si>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</si>
  <si>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</si>
  <si>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</si>
  <si>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</si>
  <si>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</si>
  <si>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</si>
  <si>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</si>
  <si>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</si>
  <si>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</si>
  <si>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</si>
  <si>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</si>
  <si>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</si>
  <si>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</si>
  <si>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</si>
  <si>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</si>
  <si>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</si>
  <si>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</si>
  <si>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</si>
  <si>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</si>
  <si>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</si>
  <si>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</si>
  <si>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</si>
  <si>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</si>
  <si>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</si>
  <si>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</si>
  <si>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</si>
  <si>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</si>
  <si>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</si>
  <si>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</si>
  <si>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</si>
  <si>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</si>
  <si>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</si>
  <si>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</si>
  <si>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</si>
  <si>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</si>
  <si>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</si>
  <si>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</si>
  <si>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</si>
  <si>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</si>
  <si>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</si>
  <si>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</si>
  <si>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</si>
  <si>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</si>
  <si>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</si>
  <si>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</si>
  <si>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</si>
  <si>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</si>
  <si>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</si>
  <si>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</si>
  <si>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</si>
  <si>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</si>
  <si>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</si>
  <si>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</si>
  <si>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</si>
  <si>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</si>
  <si>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</si>
  <si>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</si>
  <si>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</si>
  <si>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</si>
  <si>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</si>
  <si>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</si>
  <si>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</si>
  <si>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</si>
  <si>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</si>
  <si>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</si>
  <si>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</si>
  <si>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</si>
  <si>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</si>
  <si>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</si>
  <si>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</si>
  <si>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</si>
  <si>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</si>
  <si>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</si>
  <si>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</si>
  <si>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</si>
  <si>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</si>
  <si>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</si>
  <si>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</si>
  <si>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</si>
  <si>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</si>
  <si>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</si>
  <si>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</si>
  <si>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</si>
  <si>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</si>
  <si>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</si>
  <si>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</si>
  <si>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</si>
  <si>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</si>
  <si>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</si>
  <si>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</si>
  <si>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</si>
  <si>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</si>
  <si>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</si>
  <si>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</si>
  <si>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</si>
  <si>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</si>
  <si>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</si>
  <si>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</si>
  <si>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</si>
  <si>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</si>
  <si>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</si>
  <si>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</si>
  <si>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</si>
  <si>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</si>
  <si>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</si>
  <si>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</si>
  <si>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</si>
  <si>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</si>
  <si>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</si>
  <si>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</si>
  <si>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</si>
  <si>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</si>
  <si>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</si>
  <si>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</si>
  <si>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</si>
  <si>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</si>
  <si>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</si>
  <si>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</si>
  <si>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</si>
  <si>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</si>
  <si>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</si>
  <si>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</si>
  <si>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</si>
  <si>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</si>
  <si>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</si>
  <si>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</si>
  <si>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</si>
  <si>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</si>
  <si>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</si>
  <si>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</si>
  <si>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</si>
  <si>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</si>
  <si>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</si>
  <si>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</si>
  <si>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</si>
  <si>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</si>
  <si>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</si>
  <si>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</si>
  <si>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</si>
  <si>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</si>
  <si>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</si>
  <si>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</si>
  <si>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</si>
  <si>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</si>
  <si>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</si>
  <si>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</si>
  <si>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</si>
  <si>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</si>
  <si>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</si>
  <si>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</si>
  <si>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</si>
  <si>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</si>
  <si>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</si>
  <si>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</si>
  <si>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</si>
  <si>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</si>
  <si>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</si>
  <si>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</si>
  <si>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</si>
  <si>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</si>
  <si>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</si>
  <si>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</si>
  <si>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</si>
  <si>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</si>
  <si>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</si>
  <si>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</si>
  <si>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</si>
  <si>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</si>
  <si>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</si>
  <si>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</si>
  <si>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</si>
  <si>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</si>
  <si>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</si>
  <si>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</si>
  <si>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</si>
  <si>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</si>
  <si>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</si>
  <si>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</si>
  <si>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</si>
  <si>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</si>
  <si>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</si>
  <si>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</si>
  <si>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</si>
  <si>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</si>
  <si>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</si>
  <si>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</si>
  <si>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</si>
  <si>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</si>
  <si>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</si>
  <si>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</si>
  <si>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</si>
  <si>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</si>
  <si>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</si>
  <si>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</si>
  <si>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</si>
  <si>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</si>
  <si>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</si>
  <si>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</si>
  <si>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</si>
  <si>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</si>
  <si>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</si>
  <si>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</si>
  <si>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</si>
  <si>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</si>
  <si>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</si>
  <si>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</si>
  <si>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</si>
  <si>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</si>
  <si>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</si>
  <si>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</si>
  <si>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</si>
  <si>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</si>
  <si>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</si>
  <si>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</si>
  <si>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</si>
  <si>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</si>
  <si>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</si>
  <si>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</si>
  <si>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</si>
  <si>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</si>
  <si>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</si>
  <si>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</si>
  <si>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</si>
  <si>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</si>
  <si>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</si>
  <si>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</si>
  <si>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</si>
  <si>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</si>
  <si>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</si>
  <si>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</si>
  <si>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</si>
  <si>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</si>
  <si>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</si>
  <si>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</si>
  <si>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</si>
  <si>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</si>
  <si>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</si>
  <si>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</si>
  <si>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</si>
  <si>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</si>
  <si>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</si>
  <si>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</si>
  <si>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</si>
  <si>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</si>
  <si>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</si>
  <si>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</si>
  <si>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</si>
  <si>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</si>
  <si>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</si>
  <si>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</si>
  <si>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</si>
  <si>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</si>
  <si>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</si>
  <si>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</si>
  <si>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</si>
  <si>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</si>
  <si>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</si>
  <si>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</si>
  <si>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</si>
  <si>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</si>
  <si>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</si>
  <si>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</si>
  <si>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</si>
  <si>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</si>
  <si>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</si>
  <si>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</si>
  <si>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</si>
  <si>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</si>
  <si>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</si>
  <si>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</si>
  <si>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</si>
  <si>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</si>
  <si>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</si>
  <si>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</si>
  <si>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</si>
  <si>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</si>
  <si>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</si>
  <si>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</si>
  <si>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</si>
  <si>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</si>
  <si>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</si>
  <si>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</si>
  <si>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</si>
  <si>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</si>
  <si>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</si>
  <si>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</si>
  <si>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</si>
  <si>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</si>
  <si>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</si>
  <si>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</si>
  <si>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</si>
  <si>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</si>
  <si>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</si>
  <si>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</si>
  <si>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</si>
  <si>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</si>
  <si>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</si>
  <si>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</si>
  <si>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</si>
  <si>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</si>
  <si>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</si>
  <si>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</si>
  <si>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</si>
  <si>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</si>
  <si>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</si>
  <si>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</si>
  <si>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</si>
  <si>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</si>
  <si>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</si>
  <si>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</si>
  <si>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</si>
  <si>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</si>
  <si>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</si>
  <si>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</si>
  <si>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</si>
  <si>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</si>
  <si>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</si>
  <si>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</si>
  <si>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</si>
  <si>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</si>
  <si>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</si>
  <si>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</si>
  <si>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</si>
  <si>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</si>
  <si>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</si>
  <si>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</si>
  <si>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</si>
  <si>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</si>
  <si>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</si>
  <si>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</si>
  <si>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</si>
  <si>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</si>
  <si>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</si>
  <si>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</si>
  <si>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</si>
  <si>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</si>
  <si>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</si>
  <si>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</si>
  <si>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</si>
  <si>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</si>
  <si>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</si>
  <si>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</si>
  <si>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</si>
  <si>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</si>
  <si>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</si>
  <si>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</si>
  <si>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</si>
  <si>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</si>
  <si>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</si>
  <si>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</si>
  <si>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</si>
  <si>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</si>
  <si>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</si>
  <si>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</si>
  <si>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</si>
  <si>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</si>
  <si>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</si>
  <si>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</si>
  <si>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</si>
  <si>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</si>
  <si>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</si>
  <si>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</si>
  <si>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</si>
  <si>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</si>
  <si>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</si>
  <si>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</si>
  <si>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</si>
  <si>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</si>
  <si>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</si>
  <si>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</si>
  <si>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</si>
  <si>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</si>
  <si>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</si>
  <si>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</si>
  <si>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</si>
  <si>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</si>
  <si>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</si>
  <si>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</si>
  <si>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</si>
  <si>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</si>
  <si>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</si>
  <si>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</si>
  <si>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</si>
  <si>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</si>
  <si>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</si>
  <si>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</si>
  <si>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</si>
  <si>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</si>
  <si>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</si>
  <si>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</si>
  <si>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</si>
  <si>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</si>
  <si>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</si>
  <si>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</si>
  <si>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</si>
  <si>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</si>
  <si>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</si>
  <si>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</si>
  <si>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</si>
  <si>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</si>
  <si>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</si>
  <si>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</si>
  <si>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</si>
  <si>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</si>
  <si>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</si>
  <si>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</si>
  <si>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</si>
  <si>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</si>
  <si>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</si>
  <si>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</si>
  <si>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</si>
  <si>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</si>
  <si>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</si>
  <si>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</si>
  <si>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</si>
  <si>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</si>
  <si>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</si>
  <si>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</si>
  <si>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</si>
  <si>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</si>
  <si>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</si>
  <si>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</si>
  <si>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</si>
  <si>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</si>
  <si>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</si>
  <si>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</si>
  <si>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</si>
  <si>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</si>
  <si>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</si>
  <si>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</si>
  <si>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</si>
  <si>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</si>
  <si>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</si>
  <si>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</si>
  <si>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</si>
  <si>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</si>
  <si>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</si>
  <si>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</si>
  <si>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</si>
  <si>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</si>
  <si>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</si>
  <si>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</si>
  <si>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</si>
  <si>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</si>
  <si>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</si>
  <si>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</si>
  <si>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</si>
  <si>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</si>
  <si>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</si>
  <si>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</si>
  <si>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</si>
  <si>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</si>
  <si>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</si>
  <si>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</si>
  <si>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</si>
  <si>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</si>
  <si>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</si>
  <si>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</si>
  <si>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</si>
  <si>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</si>
  <si>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</si>
  <si>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</si>
  <si>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</si>
  <si>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</si>
  <si>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</si>
  <si>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</si>
  <si>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</si>
  <si>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</si>
  <si>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</si>
  <si>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</si>
  <si>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</si>
  <si>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</si>
  <si>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</si>
  <si>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</si>
  <si>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</si>
  <si>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</si>
  <si>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</si>
  <si>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</si>
  <si>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</si>
  <si>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</si>
  <si>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</si>
  <si>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</si>
  <si>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</si>
  <si>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</si>
  <si>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</si>
  <si>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</si>
  <si>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</si>
  <si>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</si>
  <si>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</si>
  <si>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</si>
  <si>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</si>
  <si>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</si>
  <si>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</si>
  <si>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</si>
  <si>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</si>
  <si>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</si>
  <si>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</si>
  <si>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</si>
  <si>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</si>
  <si>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</si>
  <si>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</si>
  <si>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</si>
  <si>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</si>
  <si>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</si>
  <si>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</si>
  <si>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</si>
  <si>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</si>
  <si>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</si>
  <si>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</si>
  <si>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</si>
  <si>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</si>
  <si>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</si>
  <si>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</si>
  <si>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</si>
  <si>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</si>
  <si>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</si>
  <si>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</si>
  <si>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</si>
  <si>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</si>
  <si>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</si>
  <si>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</si>
  <si>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</si>
  <si>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</si>
  <si>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</si>
  <si>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</si>
  <si>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</si>
  <si>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</si>
  <si>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</si>
  <si>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</si>
  <si>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</si>
  <si>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</si>
  <si>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</si>
  <si>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</si>
  <si>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</si>
  <si>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</si>
  <si>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</si>
  <si>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</si>
  <si>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</si>
  <si>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</si>
  <si>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</si>
  <si>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</si>
  <si>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</si>
  <si>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</si>
  <si>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</si>
  <si>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</si>
  <si>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</si>
  <si>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</si>
  <si>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</si>
  <si>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</si>
  <si>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</si>
  <si>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</si>
  <si>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</si>
  <si>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</si>
  <si>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</si>
  <si>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</si>
  <si>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</si>
  <si>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</si>
  <si>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</si>
  <si>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</si>
  <si>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</si>
  <si>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</si>
  <si>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</si>
  <si>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</si>
  <si>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</si>
  <si>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</si>
  <si>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</si>
  <si>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</si>
  <si>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</si>
  <si>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</si>
  <si>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</si>
  <si>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</si>
  <si>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</si>
  <si>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</si>
  <si>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</si>
  <si>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</si>
  <si>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</si>
  <si>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</si>
  <si>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</si>
  <si>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</si>
  <si>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</si>
  <si>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</si>
  <si>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</si>
  <si>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</si>
  <si>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</si>
  <si>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</si>
  <si>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</si>
  <si>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</si>
  <si>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</si>
  <si>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</si>
  <si>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</si>
  <si>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</si>
  <si>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</si>
  <si>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</si>
  <si>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</si>
  <si>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</si>
  <si>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</si>
  <si>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</si>
  <si>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</si>
  <si>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</si>
  <si>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</si>
  <si>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</si>
  <si>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</si>
  <si>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</si>
  <si>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</si>
  <si>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</si>
  <si>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</si>
  <si>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</si>
  <si>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</si>
  <si>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</si>
  <si>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</si>
  <si>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</si>
  <si>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</si>
  <si>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</si>
  <si>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</si>
  <si>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</si>
  <si>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</si>
  <si>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</si>
  <si>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</si>
  <si>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</si>
  <si>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</si>
  <si>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</si>
  <si>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</si>
  <si>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</si>
  <si>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</si>
  <si>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</si>
  <si>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</si>
  <si>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</si>
  <si>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</si>
  <si>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</si>
  <si>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</si>
  <si>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</si>
  <si>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</si>
  <si>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</si>
  <si>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</si>
  <si>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</si>
  <si>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</si>
  <si>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</si>
  <si>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</si>
  <si>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</si>
  <si>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</si>
  <si>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</si>
  <si>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</si>
  <si>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</si>
  <si>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</si>
  <si>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</si>
  <si>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</si>
  <si>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</si>
  <si>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</si>
  <si>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</si>
  <si>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</si>
  <si>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</si>
  <si>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</si>
  <si>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</si>
  <si>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</si>
  <si>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</si>
  <si>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</si>
  <si>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</si>
  <si>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</si>
  <si>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</si>
  <si>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</si>
  <si>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</si>
  <si>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</si>
  <si>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</si>
  <si>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</si>
  <si>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</si>
  <si>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</si>
  <si>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</si>
  <si>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</si>
  <si>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</si>
  <si>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</si>
  <si>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</si>
  <si>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</si>
  <si>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</si>
  <si>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</si>
  <si>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</si>
  <si>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</si>
  <si>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</si>
  <si>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</si>
  <si>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</si>
  <si>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</si>
  <si>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</si>
  <si>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</si>
  <si>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</si>
  <si>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</si>
  <si>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</si>
  <si>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</si>
  <si>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</si>
  <si>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</si>
  <si>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</si>
  <si>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</si>
  <si>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</si>
  <si>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</si>
  <si>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</si>
  <si>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</si>
  <si>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</si>
  <si>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</si>
  <si>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</si>
  <si>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</si>
  <si>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</si>
  <si>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</si>
  <si>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</si>
  <si>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</si>
  <si>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</si>
  <si>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</si>
  <si>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</si>
  <si>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</si>
  <si>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</si>
  <si>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</si>
  <si>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</si>
  <si>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</si>
  <si>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</si>
  <si>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</si>
  <si>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</si>
  <si>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</si>
  <si>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</si>
  <si>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</si>
  <si>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</si>
  <si>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</si>
  <si>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</si>
  <si>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</si>
  <si>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</si>
  <si>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</si>
  <si>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</si>
  <si>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</si>
  <si>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</si>
  <si>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</si>
  <si>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</si>
  <si>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</si>
  <si>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</si>
  <si>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</si>
  <si>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</si>
  <si>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</si>
  <si>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</si>
  <si>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</si>
  <si>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</si>
  <si>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</si>
  <si>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</si>
  <si>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</si>
  <si>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</si>
  <si>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</si>
  <si>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</si>
  <si>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</si>
  <si>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</si>
  <si>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</si>
  <si>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</si>
  <si>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</si>
  <si>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</si>
  <si>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</si>
  <si>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</si>
  <si>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</si>
  <si>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</si>
  <si>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</si>
  <si>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</si>
  <si>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</si>
  <si>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</si>
  <si>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</si>
  <si>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</si>
  <si>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</si>
  <si>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</si>
  <si>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</si>
  <si>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</si>
  <si>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</si>
  <si>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</si>
  <si>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</si>
  <si>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</si>
  <si>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</si>
  <si>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</si>
  <si>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</si>
  <si>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</si>
  <si>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</si>
  <si>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</si>
  <si>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</si>
  <si>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</si>
  <si>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</si>
  <si>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</si>
  <si>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</si>
  <si>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</si>
  <si>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</si>
  <si>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</si>
  <si>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</si>
  <si>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</si>
  <si>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</si>
  <si>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</si>
  <si>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</si>
  <si>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</si>
  <si>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</si>
  <si>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</si>
  <si>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</si>
  <si>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</si>
  <si>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</si>
  <si>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</si>
  <si>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</si>
  <si>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</si>
  <si>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</si>
  <si>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</si>
  <si>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</si>
  <si>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</si>
  <si>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</si>
  <si>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</si>
  <si>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</si>
  <si>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</si>
  <si>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</si>
  <si>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</si>
  <si>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</si>
  <si>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</si>
  <si>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</si>
  <si>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</si>
  <si>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</si>
  <si>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</si>
  <si>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</si>
  <si>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</si>
  <si>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</si>
  <si>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</si>
  <si>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</si>
  <si>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</si>
  <si>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</si>
  <si>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</si>
  <si>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</si>
  <si>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</si>
  <si>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</si>
  <si>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</si>
  <si>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</si>
  <si>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</si>
  <si>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</si>
  <si>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</si>
  <si>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</si>
  <si>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</si>
  <si>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</si>
  <si>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</si>
  <si>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</si>
  <si>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</si>
  <si>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</si>
  <si>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</si>
  <si>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</si>
  <si>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</si>
  <si>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</si>
  <si>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</si>
  <si>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</si>
  <si>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</si>
  <si>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</si>
  <si>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</si>
  <si>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</si>
  <si>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</si>
  <si>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</si>
  <si>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</si>
  <si>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</si>
  <si>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</si>
  <si>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</si>
  <si>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</si>
  <si>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</si>
  <si>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</si>
  <si>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</si>
  <si>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</si>
  <si>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</si>
  <si>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</si>
  <si>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</si>
  <si>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</si>
  <si>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</si>
  <si>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</si>
  <si>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</si>
  <si>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</si>
  <si>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</si>
  <si>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</si>
  <si>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</si>
  <si>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</si>
  <si>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</si>
  <si>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</si>
  <si>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</si>
  <si>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</si>
  <si>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</si>
  <si>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</si>
  <si>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</si>
  <si>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</si>
  <si>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</si>
  <si>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</si>
  <si>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</si>
  <si>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</si>
  <si>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</si>
  <si>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</si>
  <si>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</si>
  <si>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</si>
  <si>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</si>
  <si>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</si>
  <si>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</si>
  <si>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</si>
  <si>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</si>
  <si>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</si>
  <si>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</si>
  <si>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</si>
  <si>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</si>
  <si>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</si>
  <si>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</si>
  <si>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</si>
  <si>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</si>
  <si>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</si>
  <si>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</si>
  <si>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</si>
  <si>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</si>
  <si>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</si>
  <si>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</si>
  <si>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</si>
  <si>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</si>
  <si>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</si>
  <si>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</si>
  <si>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</si>
  <si>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</si>
  <si>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</si>
  <si>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</si>
  <si>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</si>
  <si>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</si>
  <si>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</si>
  <si>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</si>
  <si>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</si>
  <si>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</si>
  <si>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</si>
  <si>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</si>
  <si>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</si>
  <si>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</si>
  <si>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</si>
  <si>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</si>
  <si>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</si>
  <si>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</si>
  <si>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</si>
  <si>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</si>
  <si>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</si>
  <si>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</si>
  <si>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</si>
  <si>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</si>
  <si>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</si>
  <si>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</si>
  <si>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</si>
  <si>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</si>
  <si>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</si>
  <si>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</si>
  <si>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</si>
  <si>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</si>
  <si>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</si>
  <si>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</si>
  <si>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</si>
  <si>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</si>
  <si>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</si>
  <si>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</si>
  <si>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</si>
  <si>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</si>
  <si>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</si>
  <si>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</si>
  <si>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</si>
  <si>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</si>
  <si>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</si>
  <si>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</si>
  <si>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</si>
  <si>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</si>
  <si>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</si>
  <si>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</si>
  <si>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</si>
  <si>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</si>
  <si>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</si>
  <si>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</si>
  <si>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</si>
  <si>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</si>
  <si>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</si>
  <si>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</si>
  <si>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</si>
  <si>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</si>
  <si>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</si>
  <si>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</si>
  <si>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</si>
  <si>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</si>
  <si>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</si>
  <si>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</si>
  <si>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</si>
  <si>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</si>
  <si>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</si>
  <si>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</si>
  <si>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</si>
  <si>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</si>
  <si>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</si>
  <si>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</si>
  <si>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</si>
  <si>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</si>
  <si>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</si>
  <si>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</si>
  <si>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</si>
  <si>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</si>
  <si>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</si>
  <si>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</si>
  <si>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</si>
  <si>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</si>
  <si>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</si>
  <si>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</si>
  <si>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</si>
  <si>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</si>
  <si>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</si>
  <si>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</si>
  <si>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</si>
  <si>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</si>
  <si>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</si>
  <si>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</si>
  <si>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</si>
  <si>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</si>
  <si>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</si>
  <si>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</si>
  <si>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</si>
  <si>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</si>
  <si>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</si>
  <si>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</si>
  <si>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</si>
  <si>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</si>
  <si>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</si>
  <si>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</si>
  <si>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</si>
  <si>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</si>
  <si>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</si>
  <si>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</si>
  <si>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</si>
  <si>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</si>
  <si>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</si>
  <si>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</si>
  <si>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</si>
  <si>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</si>
  <si>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</si>
  <si>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</si>
  <si>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</si>
  <si>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</si>
  <si>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</si>
  <si>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</si>
  <si>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</si>
  <si>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</si>
  <si>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</si>
  <si>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</si>
  <si>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</si>
  <si>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</si>
  <si>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</si>
  <si>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</si>
  <si>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</si>
  <si>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</si>
  <si>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</si>
  <si>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</si>
  <si>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</si>
  <si>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</si>
  <si>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</si>
  <si>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</si>
  <si>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</si>
  <si>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</si>
  <si>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</si>
  <si>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</si>
  <si>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</si>
  <si>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</si>
  <si>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</si>
  <si>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</si>
  <si>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</si>
  <si>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</si>
  <si>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</si>
  <si>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</si>
  <si>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</si>
  <si>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</si>
  <si>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</si>
  <si>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</si>
  <si>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</si>
  <si>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</si>
  <si>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</si>
  <si>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</si>
  <si>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</si>
  <si>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</si>
  <si>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</si>
  <si>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</si>
  <si>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</si>
  <si>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</si>
  <si>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</si>
  <si>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</si>
  <si>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</si>
  <si>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</si>
  <si>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</si>
  <si>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</si>
  <si>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</si>
  <si>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</si>
  <si>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</si>
  <si>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</si>
  <si>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</si>
  <si>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</si>
  <si>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</si>
  <si>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</si>
  <si>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</si>
  <si>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</si>
  <si>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</si>
  <si>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</si>
  <si>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</si>
  <si>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</si>
  <si>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</si>
  <si>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</si>
  <si>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</si>
  <si>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</si>
  <si>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</si>
  <si>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</si>
  <si>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</si>
  <si>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</si>
  <si>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</si>
  <si>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</si>
  <si>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</si>
  <si>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</si>
  <si>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</si>
  <si>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</si>
  <si>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</si>
  <si>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</si>
  <si>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</si>
  <si>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</si>
  <si>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</si>
  <si>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</si>
  <si>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</si>
  <si>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</si>
  <si>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</si>
  <si>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</si>
  <si>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</si>
  <si>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</si>
  <si>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</si>
  <si>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</si>
  <si>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</si>
  <si>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</si>
  <si>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</si>
  <si>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</si>
  <si>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</si>
  <si>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</si>
  <si>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</si>
  <si>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</si>
  <si>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</si>
  <si>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</si>
  <si>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</si>
  <si>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</si>
  <si>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</si>
  <si>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</si>
  <si>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</si>
  <si>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</si>
  <si>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</si>
  <si>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</si>
  <si>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</si>
  <si>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</si>
  <si>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</si>
  <si>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</si>
  <si>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</si>
  <si>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</si>
  <si>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</si>
  <si>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</si>
  <si>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</si>
  <si>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</si>
  <si>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</si>
  <si>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</si>
  <si>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</si>
  <si>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</si>
  <si>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</si>
  <si>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</si>
  <si>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</si>
  <si>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</si>
  <si>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</si>
  <si>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</si>
  <si>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</si>
  <si>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</si>
  <si>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</si>
  <si>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</si>
  <si>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</si>
  <si>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</si>
  <si>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</si>
  <si>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</si>
  <si>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</si>
  <si>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</si>
  <si>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</si>
  <si>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</si>
  <si>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</si>
  <si>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</si>
  <si>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</si>
  <si>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</si>
  <si>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</si>
  <si>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</si>
  <si>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</si>
  <si>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</si>
  <si>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</si>
  <si>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</si>
  <si>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</si>
  <si>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</si>
  <si>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</si>
  <si>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</si>
  <si>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</si>
  <si>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</si>
  <si>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</si>
  <si>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</si>
  <si>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</si>
  <si>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</si>
  <si>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</si>
  <si>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</si>
  <si>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</si>
  <si>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</si>
  <si>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</si>
  <si>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</si>
  <si>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</si>
  <si>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</si>
  <si>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</si>
  <si>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</si>
  <si>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</si>
  <si>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</si>
  <si>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</si>
  <si>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</si>
  <si>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</si>
  <si>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</si>
  <si>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</si>
  <si>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</si>
  <si>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</si>
  <si>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</si>
  <si>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</si>
  <si>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</si>
  <si>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</si>
  <si>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</si>
  <si>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</si>
  <si>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</si>
  <si>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</si>
  <si>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</si>
  <si>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</si>
  <si>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</si>
  <si>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</si>
  <si>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</si>
  <si>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</si>
  <si>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</si>
  <si>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</si>
  <si>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</si>
  <si>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</si>
  <si>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</si>
  <si>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</si>
  <si>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</si>
  <si>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</si>
  <si>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</si>
  <si>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</si>
  <si>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</si>
  <si>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</si>
  <si>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</si>
  <si>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</si>
  <si>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</si>
  <si>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</si>
  <si>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</si>
  <si>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</si>
  <si>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</si>
  <si>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</si>
  <si>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</si>
  <si>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</si>
  <si>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</si>
  <si>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</si>
  <si>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</si>
  <si>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</si>
  <si>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</si>
  <si>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</si>
  <si>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</si>
  <si>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</si>
  <si>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</si>
  <si>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</si>
  <si>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</si>
  <si>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</si>
  <si>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</si>
  <si>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</si>
  <si>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</si>
  <si>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</si>
  <si>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</si>
  <si>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</si>
  <si>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</si>
  <si>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</si>
  <si>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</si>
  <si>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</si>
  <si>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</si>
  <si>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</si>
  <si>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</si>
  <si>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</si>
  <si>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</si>
  <si>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</si>
  <si>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</si>
  <si>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</si>
  <si>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</si>
  <si>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</si>
  <si>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</si>
  <si>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</si>
  <si>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</si>
  <si>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</si>
  <si>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</si>
  <si>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</si>
  <si>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</si>
  <si>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</si>
  <si>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</si>
  <si>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</si>
  <si>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</si>
  <si>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</si>
  <si>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</si>
  <si>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</si>
  <si>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</si>
  <si>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</si>
  <si>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</si>
  <si>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</si>
  <si>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</si>
  <si>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</si>
  <si>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</si>
  <si>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</si>
  <si>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</si>
  <si>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</si>
  <si>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</si>
  <si>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</si>
  <si>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</si>
  <si>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</si>
  <si>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</si>
  <si>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</si>
  <si>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</si>
  <si>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</si>
  <si>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</si>
  <si>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</si>
  <si>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</si>
  <si>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</si>
  <si>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</si>
  <si>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</si>
  <si>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</si>
  <si>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</si>
  <si>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</si>
  <si>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</si>
  <si>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</si>
  <si>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</si>
  <si>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</si>
  <si>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</si>
  <si>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</si>
  <si>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</si>
  <si>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</si>
  <si>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</si>
  <si>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</si>
  <si>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</si>
  <si>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</si>
  <si>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</si>
  <si>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</si>
  <si>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</si>
  <si>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</si>
  <si>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</si>
  <si>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</si>
  <si>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</si>
  <si>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</si>
  <si>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</si>
  <si>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</si>
  <si>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</si>
  <si>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</si>
  <si>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</si>
  <si>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</si>
  <si>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</si>
  <si>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</si>
  <si>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</si>
  <si>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</si>
  <si>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</si>
  <si>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</si>
  <si>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</si>
  <si>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</si>
  <si>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</si>
  <si>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</si>
  <si>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</si>
  <si>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</si>
  <si>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</si>
  <si>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</si>
  <si>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</si>
  <si>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</si>
  <si>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</si>
  <si>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</si>
  <si>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</si>
  <si>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</si>
  <si>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</si>
  <si>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</si>
  <si>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</si>
  <si>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</si>
  <si>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</si>
  <si>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</si>
  <si>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</si>
  <si>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</si>
  <si>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</si>
  <si>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</si>
  <si>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</si>
  <si>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</si>
  <si>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</si>
  <si>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</si>
  <si>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</si>
  <si>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</si>
  <si>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</si>
  <si>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</si>
  <si>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</si>
  <si>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</si>
  <si>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</si>
  <si>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</si>
  <si>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</si>
  <si>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</si>
  <si>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</si>
  <si>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</si>
  <si>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</si>
  <si>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</si>
  <si>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</si>
  <si>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</si>
  <si>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</si>
  <si>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</si>
  <si>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</si>
  <si>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</si>
  <si>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</si>
  <si>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</si>
  <si>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</si>
  <si>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</si>
  <si>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</si>
  <si>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</si>
  <si>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</si>
  <si>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</si>
  <si>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</si>
  <si>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</si>
  <si>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</si>
  <si>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</si>
  <si>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</si>
  <si>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</si>
  <si>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</si>
  <si>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</si>
  <si>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</si>
  <si>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</si>
  <si>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</si>
  <si>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</si>
  <si>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</si>
  <si>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</si>
  <si>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</si>
  <si>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</si>
  <si>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</si>
  <si>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</si>
  <si>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</si>
  <si>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</si>
  <si>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</si>
  <si>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</si>
  <si>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</si>
  <si>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</si>
  <si>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</si>
  <si>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</si>
  <si>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</si>
  <si>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</si>
  <si>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</si>
  <si>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</si>
  <si>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</si>
  <si>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</si>
  <si>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</si>
  <si>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</si>
  <si>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</si>
  <si>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</si>
  <si>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</si>
  <si>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</si>
  <si>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</si>
  <si>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</si>
  <si>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</si>
  <si>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</si>
  <si>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</si>
  <si>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</si>
  <si>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</si>
  <si>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</si>
  <si>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</si>
  <si>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</si>
  <si>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</si>
  <si>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</si>
  <si>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</si>
  <si>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</si>
  <si>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</si>
  <si>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</si>
  <si>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</si>
  <si>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</si>
  <si>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</si>
  <si>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</si>
  <si>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</si>
  <si>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</si>
  <si>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</si>
  <si>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</si>
  <si>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</si>
  <si>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</si>
  <si>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</si>
  <si>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</si>
  <si>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</si>
  <si>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</si>
  <si>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</si>
  <si>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</si>
  <si>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</si>
  <si>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</si>
  <si>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</si>
  <si>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</si>
  <si>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</si>
  <si>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</si>
  <si>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</si>
  <si>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</si>
  <si>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</si>
  <si>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</si>
  <si>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</si>
  <si>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</si>
  <si>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</si>
  <si>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</si>
  <si>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</si>
  <si>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</si>
  <si>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</si>
  <si>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</si>
  <si>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</si>
  <si>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</si>
  <si>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</si>
  <si>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</si>
  <si>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</si>
  <si>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</si>
  <si>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</si>
  <si>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</si>
  <si>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</si>
  <si>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</si>
  <si>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</si>
  <si>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</si>
  <si>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</si>
  <si>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</si>
  <si>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</si>
  <si>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</si>
  <si>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</si>
  <si>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</si>
  <si>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</si>
  <si>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</si>
  <si>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</si>
  <si>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</si>
  <si>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</si>
  <si>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</si>
  <si>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</si>
  <si>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</si>
  <si>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</si>
  <si>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</si>
  <si>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</si>
  <si>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</si>
  <si>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</si>
  <si>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</si>
  <si>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</si>
  <si>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</si>
  <si>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</si>
  <si>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</si>
  <si>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</si>
  <si>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</si>
  <si>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</si>
  <si>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</si>
  <si>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</si>
  <si>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</si>
  <si>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</si>
  <si>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</si>
  <si>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</si>
  <si>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</si>
  <si>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</si>
  <si>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</si>
  <si>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</si>
  <si>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</si>
  <si>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</si>
  <si>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</si>
  <si>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</si>
  <si>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</si>
  <si>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</si>
  <si>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</si>
  <si>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</si>
  <si>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</si>
  <si>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</si>
  <si>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</si>
  <si>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</si>
  <si>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</si>
  <si>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</si>
  <si>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</si>
  <si>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</si>
  <si>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</si>
  <si>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</si>
  <si>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</si>
  <si>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</si>
  <si>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</si>
  <si>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</si>
  <si>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</si>
  <si>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</si>
  <si>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</si>
  <si>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</si>
  <si>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</si>
  <si>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</si>
  <si>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</si>
  <si>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</si>
  <si>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</si>
  <si>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</si>
  <si>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</si>
  <si>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</si>
  <si>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</si>
  <si>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</si>
  <si>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</si>
  <si>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</si>
  <si>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</si>
  <si>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</si>
  <si>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</si>
  <si>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</si>
  <si>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</si>
  <si>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</si>
  <si>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</si>
  <si>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</si>
  <si>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</si>
  <si>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</si>
  <si>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</si>
  <si>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</si>
  <si>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</si>
  <si>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</si>
  <si>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</si>
  <si>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</si>
  <si>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</si>
  <si>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</si>
  <si>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</si>
  <si>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</si>
  <si>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</si>
  <si>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</si>
  <si>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</si>
  <si>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</si>
  <si>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</si>
  <si>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</si>
  <si>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</si>
  <si>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</si>
  <si>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</si>
  <si>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</si>
  <si>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</si>
  <si>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</si>
  <si>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</si>
  <si>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</si>
  <si>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</si>
  <si>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</si>
  <si>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</si>
  <si>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</si>
  <si>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</si>
  <si>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</si>
  <si>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</si>
  <si>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</si>
  <si>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</si>
  <si>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</si>
  <si>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</si>
  <si>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</si>
  <si>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</si>
  <si>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</si>
  <si>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</si>
  <si>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</si>
  <si>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</si>
  <si>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</si>
  <si>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</si>
  <si>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</si>
  <si>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</si>
  <si>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</si>
  <si>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</si>
  <si>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</si>
  <si>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</si>
  <si>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</si>
  <si>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</si>
  <si>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</si>
  <si>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</si>
  <si>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</si>
  <si>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</si>
  <si>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</si>
  <si>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</si>
  <si>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</si>
  <si>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</si>
  <si>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</si>
  <si>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</si>
  <si>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</si>
  <si>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</si>
  <si>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</si>
  <si>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</si>
  <si>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</si>
  <si>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</si>
  <si>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</si>
  <si>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</si>
  <si>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</si>
  <si>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</si>
  <si>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</si>
  <si>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</si>
  <si>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</si>
  <si>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</si>
  <si>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</si>
  <si>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</si>
  <si>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</si>
  <si>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</si>
  <si>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</si>
  <si>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</si>
  <si>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</si>
  <si>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</si>
  <si>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</si>
  <si>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</si>
  <si>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</si>
  <si>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</si>
  <si>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</si>
  <si>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</si>
  <si>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</si>
  <si>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</si>
  <si>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</si>
  <si>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</si>
  <si>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</si>
  <si>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</si>
  <si>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</si>
  <si>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</si>
  <si>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</si>
  <si>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</si>
  <si>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</si>
  <si>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</si>
  <si>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</si>
  <si>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</si>
  <si>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</si>
  <si>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</si>
  <si>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</si>
  <si>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</si>
  <si>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</si>
  <si>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</si>
  <si>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</si>
  <si>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</si>
  <si>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</si>
  <si>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</si>
  <si>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</si>
  <si>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</si>
  <si>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</si>
  <si>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</si>
  <si>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</si>
  <si>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</si>
  <si>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</si>
  <si>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</si>
  <si>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</si>
  <si>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</si>
  <si>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</si>
  <si>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</si>
  <si>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</si>
  <si>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</si>
  <si>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</si>
  <si>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</si>
  <si>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</si>
  <si>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</si>
  <si>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</si>
  <si>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</si>
  <si>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</si>
  <si>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</si>
  <si>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</si>
  <si>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</si>
  <si>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</si>
  <si>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</si>
  <si>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</si>
  <si>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</si>
  <si>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</si>
  <si>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</si>
  <si>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</si>
  <si>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</si>
  <si>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</si>
  <si>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</si>
  <si>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</si>
  <si>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</si>
  <si>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</si>
  <si>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</si>
  <si>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</si>
  <si>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</si>
  <si>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</si>
  <si>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</si>
  <si>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</si>
  <si>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</si>
  <si>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</si>
  <si>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</si>
  <si>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</si>
  <si>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</si>
  <si>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</si>
  <si>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</si>
  <si>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</si>
  <si>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</si>
  <si>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</si>
  <si>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</si>
  <si>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</si>
  <si>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</si>
  <si>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</si>
  <si>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</si>
  <si>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</si>
  <si>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</si>
  <si>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</si>
  <si>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</si>
  <si>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</si>
  <si>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</si>
  <si>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</si>
  <si>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</si>
  <si>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</si>
  <si>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</si>
  <si>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</si>
  <si>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</si>
  <si>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</si>
  <si>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</si>
  <si>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</si>
  <si>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</si>
  <si>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</si>
  <si>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</si>
  <si>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</si>
  <si>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</si>
  <si>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</si>
  <si>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</si>
  <si>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</si>
  <si>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</si>
  <si>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</si>
  <si>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</si>
  <si>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</si>
  <si>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</si>
  <si>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</si>
  <si>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</si>
  <si>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</si>
  <si>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</si>
  <si>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</si>
  <si>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</si>
  <si>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</si>
  <si>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</si>
  <si>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</si>
  <si>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</si>
  <si>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</si>
  <si>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</si>
  <si>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</si>
  <si>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</si>
  <si>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</si>
  <si>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</si>
  <si>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</si>
  <si>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</si>
  <si>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</si>
  <si>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</si>
  <si>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</si>
  <si>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</si>
  <si>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</si>
  <si>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</si>
  <si>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</si>
  <si>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</si>
  <si>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</si>
  <si>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</si>
  <si>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</si>
  <si>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</si>
  <si>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</si>
  <si>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</si>
  <si>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</si>
  <si>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</si>
  <si>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</si>
  <si>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</si>
  <si>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</si>
  <si>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</si>
  <si>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</si>
  <si>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</si>
  <si>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</si>
  <si>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</si>
  <si>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</si>
  <si>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</si>
  <si>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</si>
  <si>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</si>
  <si>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</si>
  <si>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</si>
  <si>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</si>
  <si>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</si>
  <si>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</si>
  <si>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</si>
  <si>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</si>
  <si>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</si>
  <si>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</si>
  <si>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</si>
  <si>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</si>
  <si>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</si>
  <si>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</si>
  <si>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</si>
  <si>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</si>
  <si>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</si>
  <si>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</si>
  <si>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</si>
  <si>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</si>
  <si>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</si>
  <si>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</si>
  <si>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</si>
  <si>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</si>
  <si>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</si>
  <si>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</si>
  <si>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</si>
  <si>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</si>
  <si>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</si>
  <si>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</si>
  <si>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</si>
  <si>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</si>
  <si>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</si>
  <si>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</si>
  <si>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</si>
  <si>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</si>
  <si>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</si>
  <si>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</si>
  <si>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</si>
  <si>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</si>
  <si>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</si>
  <si>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</si>
  <si>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</si>
  <si>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</si>
  <si>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</si>
  <si>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</si>
  <si>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</si>
  <si>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</si>
  <si>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</si>
  <si>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</si>
  <si>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</si>
  <si>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</si>
  <si>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</si>
  <si>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</si>
  <si>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</si>
  <si>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</si>
  <si>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</si>
  <si>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</si>
  <si>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</si>
  <si>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</si>
  <si>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</si>
  <si>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</si>
  <si>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</si>
  <si>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</si>
  <si>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</si>
  <si>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</si>
  <si>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</si>
  <si>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</si>
  <si>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</si>
  <si>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</si>
  <si>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</si>
  <si>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</si>
  <si>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</si>
  <si>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</si>
  <si>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</si>
  <si>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</si>
  <si>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</si>
  <si>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</si>
  <si>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</si>
  <si>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</si>
  <si>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</si>
  <si>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</si>
  <si>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</si>
  <si>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</si>
  <si>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</si>
  <si>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</si>
  <si>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</si>
  <si>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</si>
  <si>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</si>
  <si>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</si>
  <si>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</si>
  <si>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</si>
  <si>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</si>
  <si>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</si>
  <si>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</si>
  <si>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</si>
  <si>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</si>
  <si>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</si>
  <si>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</si>
  <si>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</si>
  <si>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</si>
  <si>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</si>
  <si>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</si>
  <si>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</si>
  <si>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</si>
  <si>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</si>
  <si>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</si>
  <si>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</si>
  <si>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</si>
  <si>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</si>
  <si>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</si>
  <si>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</si>
  <si>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</si>
  <si>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</si>
  <si>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</si>
  <si>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</si>
  <si>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</si>
  <si>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</si>
  <si>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</si>
  <si>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</si>
  <si>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</si>
  <si>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</si>
  <si>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</si>
  <si>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</si>
  <si>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</si>
  <si>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</si>
  <si>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</si>
  <si>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</si>
  <si>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</si>
  <si>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</si>
  <si>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</si>
  <si>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</si>
  <si>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</si>
  <si>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</si>
  <si>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</si>
  <si>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</si>
  <si>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</si>
  <si>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</si>
  <si>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</si>
  <si>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</si>
  <si>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</si>
  <si>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</si>
  <si>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</si>
  <si>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</si>
  <si>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</si>
  <si>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</si>
  <si>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</si>
  <si>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</si>
  <si>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</si>
  <si>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</si>
  <si>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</si>
  <si>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</si>
  <si>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</si>
  <si>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</si>
  <si>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</si>
  <si>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</si>
  <si>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</si>
  <si>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</si>
  <si>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</si>
  <si>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</si>
  <si>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</si>
  <si>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</si>
  <si>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</si>
  <si>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</si>
  <si>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</si>
  <si>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</si>
  <si>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</si>
  <si>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</si>
  <si>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</si>
  <si>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</si>
  <si>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</si>
  <si>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</si>
  <si>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</si>
  <si>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</si>
  <si>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</si>
  <si>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</si>
  <si>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</si>
  <si>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</si>
  <si>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</si>
  <si>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</si>
  <si>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</si>
  <si>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</si>
  <si>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</si>
  <si>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</si>
  <si>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</si>
  <si>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</si>
  <si>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</si>
  <si>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</si>
  <si>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</si>
  <si>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</si>
  <si>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</si>
  <si>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</si>
  <si>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</si>
  <si>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</si>
  <si>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</si>
  <si>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</si>
  <si>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</si>
  <si>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</si>
  <si>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</si>
  <si>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</si>
  <si>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</si>
  <si>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</si>
  <si>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</si>
  <si>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</si>
  <si>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</si>
  <si>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</si>
  <si>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</si>
  <si>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</si>
  <si>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</si>
  <si>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</si>
  <si>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</si>
  <si>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</si>
  <si>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</si>
  <si>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</si>
  <si>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</si>
  <si>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</si>
  <si>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</si>
  <si>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</si>
  <si>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</si>
  <si>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</si>
  <si>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</si>
  <si>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</si>
  <si>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</si>
  <si>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</si>
  <si>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</si>
  <si>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</si>
  <si>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</si>
  <si>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</si>
  <si>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</si>
  <si>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</si>
  <si>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</si>
  <si>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</si>
  <si>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</si>
  <si>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</si>
  <si>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</si>
  <si>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</si>
  <si>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</si>
  <si>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</si>
  <si>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</si>
  <si>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</si>
  <si>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</si>
  <si>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</si>
  <si>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</si>
  <si>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</si>
  <si>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</si>
  <si>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</si>
  <si>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</si>
  <si>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</si>
  <si>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</si>
  <si>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</si>
  <si>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</si>
  <si>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</si>
  <si>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</si>
  <si>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</si>
  <si>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</si>
  <si>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</si>
  <si>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</si>
  <si>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</si>
  <si>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</si>
  <si>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</si>
  <si>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</si>
  <si>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</si>
  <si>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</si>
  <si>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</si>
  <si>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</si>
  <si>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</si>
  <si>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</si>
  <si>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</si>
  <si>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</si>
  <si>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</si>
  <si>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</si>
  <si>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</si>
  <si>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</si>
  <si>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</si>
  <si>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</si>
  <si>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</si>
  <si>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</si>
  <si>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</si>
  <si>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</si>
  <si>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</si>
  <si>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</si>
  <si>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</si>
  <si>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</si>
  <si>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</si>
  <si>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</si>
  <si>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</si>
  <si>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</si>
  <si>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</si>
  <si>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</si>
  <si>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</si>
  <si>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</si>
  <si>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</si>
  <si>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</si>
  <si>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</si>
  <si>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</si>
  <si>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</si>
  <si>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</si>
  <si>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</si>
  <si>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</si>
  <si>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</si>
  <si>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</si>
  <si>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</si>
  <si>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</si>
  <si>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</si>
  <si>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</si>
  <si>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</si>
  <si>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</si>
  <si>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</si>
  <si>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</si>
  <si>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</si>
  <si>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</si>
  <si>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</si>
  <si>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</si>
  <si>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</si>
  <si>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</si>
  <si>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</si>
  <si>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</si>
  <si>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</si>
  <si>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</si>
  <si>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</si>
  <si>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</si>
  <si>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</si>
  <si>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</si>
  <si>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</si>
  <si>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</si>
  <si>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</si>
  <si>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</si>
  <si>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</si>
  <si>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</si>
  <si>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</si>
  <si>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</si>
  <si>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</si>
  <si>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</si>
  <si>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</si>
  <si>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</si>
  <si>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</si>
  <si>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</si>
  <si>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</si>
  <si>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</si>
  <si>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</si>
  <si>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</si>
  <si>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</si>
  <si>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</si>
  <si>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</si>
  <si>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</si>
  <si>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</si>
  <si>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</si>
  <si>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</si>
  <si>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</si>
  <si>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</si>
  <si>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</si>
  <si>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</si>
  <si>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</si>
  <si>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</si>
  <si>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</si>
  <si>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</si>
  <si>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</si>
  <si>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</si>
  <si>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</si>
  <si>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</si>
  <si>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</si>
  <si>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</si>
  <si>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</si>
  <si>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</si>
  <si>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</si>
  <si>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</si>
  <si>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</si>
  <si>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</si>
  <si>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</si>
  <si>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</si>
  <si>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</si>
  <si>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</si>
  <si>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</si>
  <si>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</si>
  <si>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</si>
  <si>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</si>
  <si>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</si>
  <si>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</si>
  <si>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</si>
  <si>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</si>
  <si>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</si>
  <si>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</si>
  <si>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</si>
  <si>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</si>
  <si>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</si>
  <si>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</si>
  <si>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</si>
  <si>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</si>
  <si>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</si>
  <si>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</si>
  <si>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</si>
  <si>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</si>
  <si>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</si>
  <si>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</si>
  <si>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</si>
  <si>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</si>
  <si>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</si>
  <si>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</si>
  <si>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</si>
  <si>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</si>
  <si>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</si>
  <si>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</si>
  <si>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</si>
  <si>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</si>
  <si>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</si>
  <si>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</si>
  <si>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</si>
  <si>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</si>
  <si>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</si>
  <si>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</si>
  <si>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</si>
  <si>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</si>
  <si>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</si>
  <si>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</si>
  <si>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</si>
  <si>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</si>
  <si>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</si>
  <si>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</si>
  <si>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</si>
  <si>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</si>
  <si>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</si>
  <si>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</si>
  <si>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</si>
  <si>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</si>
  <si>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</si>
  <si>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</si>
  <si>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</si>
  <si>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</si>
  <si>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</si>
  <si>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</si>
  <si>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</si>
  <si>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</si>
  <si>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</si>
  <si>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</si>
  <si>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</si>
  <si>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</si>
  <si>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</si>
  <si>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</si>
  <si>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</si>
  <si>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</si>
  <si>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</si>
  <si>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</si>
  <si>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</si>
  <si>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</si>
  <si>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</si>
  <si>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</si>
  <si>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</si>
  <si>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</si>
  <si>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</si>
  <si>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</si>
  <si>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</si>
  <si>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</si>
  <si>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</si>
  <si>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</si>
  <si>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</si>
  <si>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</si>
  <si>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</si>
  <si>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</si>
  <si>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</si>
  <si>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</si>
  <si>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</si>
  <si>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</si>
  <si>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</si>
  <si>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</si>
  <si>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</si>
  <si>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</si>
  <si>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</si>
  <si>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</si>
  <si>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</si>
  <si>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</si>
  <si>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</si>
  <si>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</si>
  <si>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</si>
  <si>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</si>
  <si>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</si>
  <si>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</si>
  <si>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</si>
  <si>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</si>
  <si>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</si>
  <si>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</si>
  <si>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</si>
  <si>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</si>
  <si>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</si>
  <si>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</si>
  <si>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</si>
  <si>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</si>
  <si>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</si>
  <si>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</si>
  <si>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</si>
  <si>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</si>
  <si>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</si>
  <si>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</si>
  <si>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</si>
  <si>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</si>
  <si>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</si>
  <si>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</si>
  <si>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</si>
  <si>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</si>
  <si>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</si>
  <si>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</si>
  <si>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</si>
  <si>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</si>
  <si>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</si>
  <si>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</si>
  <si>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</si>
  <si>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</si>
  <si>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</si>
  <si>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</si>
  <si>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</si>
  <si>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</si>
  <si>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</si>
  <si>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</si>
  <si>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</si>
  <si>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</si>
  <si>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</si>
  <si>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</si>
  <si>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</si>
  <si>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</si>
  <si>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</si>
  <si>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</si>
  <si>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</si>
  <si>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</si>
  <si>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</si>
  <si>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</si>
  <si>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</si>
  <si>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</si>
  <si>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</si>
  <si>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</si>
  <si>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</si>
  <si>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</si>
  <si>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</si>
  <si>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</si>
  <si>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</si>
  <si>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</si>
  <si>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</si>
  <si>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</si>
  <si>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</si>
  <si>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</si>
  <si>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</si>
  <si>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</si>
  <si>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</si>
  <si>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</si>
  <si>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</si>
  <si>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</si>
  <si>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</si>
  <si>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</si>
  <si>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</si>
  <si>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</si>
  <si>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</si>
  <si>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</si>
  <si>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</si>
  <si>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</si>
  <si>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</si>
  <si>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</si>
  <si>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</si>
  <si>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</si>
  <si>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</si>
  <si>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</si>
  <si>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</si>
  <si>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</si>
  <si>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</si>
  <si>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</si>
  <si>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</si>
  <si>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</si>
  <si>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</si>
  <si>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</si>
  <si>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</si>
  <si>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</si>
  <si>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</si>
  <si>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</si>
  <si>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</si>
  <si>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</si>
  <si>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</si>
  <si>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</si>
  <si>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</si>
  <si>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</si>
  <si>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</si>
  <si>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</si>
  <si>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</si>
  <si>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</si>
  <si>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</si>
  <si>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</si>
  <si>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</si>
  <si>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</si>
  <si>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</si>
  <si>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</si>
  <si>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</si>
  <si>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</si>
  <si>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</si>
  <si>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</si>
  <si>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</si>
  <si>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</si>
  <si>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</si>
  <si>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</si>
  <si>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</si>
  <si>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</si>
  <si>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</si>
  <si>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</si>
  <si>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</si>
  <si>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</si>
  <si>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</si>
  <si>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</si>
  <si>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</si>
  <si>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</si>
  <si>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</si>
  <si>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</si>
  <si>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</si>
  <si>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</si>
  <si>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</si>
  <si>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</si>
  <si>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</si>
  <si>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</si>
  <si>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</si>
  <si>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</si>
  <si>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</si>
  <si>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</si>
  <si>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</si>
  <si>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</si>
  <si>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</si>
  <si>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</si>
  <si>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</si>
  <si>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</si>
  <si>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</si>
  <si>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</si>
  <si>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</si>
  <si>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</si>
  <si>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</si>
  <si>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</si>
  <si>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</si>
  <si>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</si>
  <si>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</si>
  <si>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</si>
  <si>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</si>
  <si>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</si>
  <si>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</si>
  <si>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</si>
  <si>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</si>
  <si>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</si>
  <si>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</si>
  <si>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</si>
  <si>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</si>
  <si>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</si>
  <si>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</si>
  <si>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</si>
  <si>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</si>
  <si>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</si>
  <si>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</si>
  <si>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</si>
  <si>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</si>
  <si>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</si>
  <si>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</si>
  <si>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</si>
  <si>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</si>
  <si>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</si>
  <si>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</si>
  <si>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</si>
  <si>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</si>
  <si>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</si>
  <si>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</si>
  <si>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</si>
  <si>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</si>
  <si>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</si>
  <si>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</si>
  <si>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</si>
  <si>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</si>
  <si>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</si>
  <si>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</si>
  <si>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</si>
  <si>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</si>
  <si>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</si>
  <si>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</si>
  <si>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</si>
  <si>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</si>
  <si>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</si>
  <si>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</si>
  <si>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</si>
  <si>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</si>
  <si>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</si>
  <si>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</si>
  <si>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</si>
  <si>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</si>
  <si>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</si>
  <si>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</si>
  <si>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</si>
  <si>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</si>
  <si>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</si>
  <si>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</si>
  <si>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</si>
  <si>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</si>
  <si>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</si>
  <si>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</si>
  <si>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</si>
  <si>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</si>
  <si>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</si>
  <si>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</si>
  <si>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</si>
  <si>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</si>
  <si>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</si>
  <si>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</si>
  <si>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</si>
  <si>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</si>
  <si>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</si>
  <si>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</si>
  <si>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</si>
  <si>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</si>
  <si>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</si>
  <si>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</si>
  <si>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</si>
  <si>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</si>
  <si>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</si>
  <si>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</si>
  <si>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</si>
  <si>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</si>
  <si>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</si>
  <si>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</si>
  <si>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</si>
  <si>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</si>
  <si>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</si>
  <si>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</si>
  <si>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</si>
  <si>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</si>
  <si>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</si>
  <si>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</si>
  <si>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</si>
  <si>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</si>
  <si>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</si>
  <si>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</si>
  <si>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</si>
  <si>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</si>
  <si>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</si>
  <si>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</si>
  <si>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</si>
  <si>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</si>
  <si>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</si>
  <si>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</si>
  <si>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</si>
  <si>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</si>
  <si>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</si>
  <si>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</si>
  <si>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</si>
  <si>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</si>
  <si>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</si>
  <si>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</si>
  <si>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</si>
  <si>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</si>
  <si>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</si>
  <si>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</si>
  <si>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</si>
  <si>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</si>
  <si>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</si>
  <si>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</si>
  <si>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</si>
  <si>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</si>
  <si>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</si>
  <si>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</si>
  <si>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</si>
  <si>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</si>
  <si>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</si>
  <si>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</si>
  <si>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</si>
  <si>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</si>
  <si>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</si>
  <si>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</si>
  <si>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</si>
  <si>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</si>
  <si>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</si>
  <si>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</si>
  <si>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</si>
  <si>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</si>
  <si>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</si>
  <si>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</si>
  <si>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</si>
  <si>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</si>
  <si>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</si>
  <si>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</si>
  <si>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</si>
  <si>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</si>
  <si>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</si>
  <si>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</si>
  <si>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</si>
  <si>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</si>
  <si>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</si>
  <si>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</si>
  <si>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</si>
  <si>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</si>
  <si>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</si>
  <si>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</si>
  <si>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</si>
  <si>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</si>
  <si>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</si>
  <si>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</si>
  <si>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</si>
  <si>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</si>
  <si>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</si>
  <si>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</si>
  <si>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</si>
  <si>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</si>
  <si>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</si>
  <si>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</si>
  <si>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</si>
  <si>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</si>
  <si>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</si>
  <si>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</si>
  <si>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</si>
  <si>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</si>
  <si>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</si>
  <si>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</si>
  <si>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</si>
  <si>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</si>
  <si>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</si>
  <si>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</si>
  <si>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</si>
  <si>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</si>
  <si>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</si>
  <si>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</si>
  <si>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</si>
  <si>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</si>
  <si>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</si>
  <si>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</si>
  <si>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</si>
  <si>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</si>
  <si>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</si>
  <si>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</si>
  <si>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</si>
  <si>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</si>
  <si>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</si>
  <si>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</si>
  <si>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</si>
  <si>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</si>
  <si>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</si>
  <si>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</si>
  <si>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</si>
  <si>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</si>
  <si>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</si>
  <si>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</si>
  <si>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</si>
  <si>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</si>
  <si>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</si>
  <si>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</si>
  <si>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</si>
  <si>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</si>
  <si>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</si>
  <si>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</si>
  <si>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</si>
  <si>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</si>
  <si>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</si>
  <si>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</si>
  <si>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</si>
  <si>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</si>
  <si>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</si>
  <si>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</si>
  <si>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</si>
  <si>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</si>
  <si>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</si>
  <si>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</si>
  <si>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</si>
  <si>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</si>
  <si>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</si>
  <si>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</si>
  <si>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</si>
  <si>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</si>
  <si>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</si>
  <si>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</si>
  <si>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</si>
  <si>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</si>
  <si>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</si>
  <si>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</si>
  <si>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</si>
  <si>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</si>
  <si>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</si>
  <si>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</si>
  <si>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</si>
  <si>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</si>
  <si>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</si>
  <si>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</si>
  <si>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</si>
  <si>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</si>
  <si>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</si>
  <si>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</si>
  <si>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</si>
  <si>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</si>
  <si>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</si>
  <si>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</si>
  <si>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</si>
  <si>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</si>
  <si>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</si>
  <si>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</si>
  <si>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</si>
  <si>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</si>
  <si>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</si>
  <si>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</si>
  <si>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</si>
  <si>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</si>
  <si>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</si>
  <si>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</si>
  <si>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</si>
  <si>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</si>
  <si>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</si>
  <si>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</si>
  <si>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</si>
  <si>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</si>
  <si>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</si>
  <si>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</si>
  <si>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</si>
  <si>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</si>
  <si>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</si>
  <si>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</si>
  <si>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</si>
  <si>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</si>
  <si>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</si>
  <si>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</si>
  <si>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</si>
  <si>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</si>
  <si>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</si>
  <si>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</si>
  <si>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</si>
  <si>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</si>
  <si>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</si>
  <si>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</si>
  <si>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</si>
  <si>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</si>
  <si>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</si>
  <si>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</si>
  <si>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</si>
  <si>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</si>
  <si>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</si>
  <si>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</si>
  <si>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</si>
  <si>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</si>
  <si>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</si>
  <si>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</si>
  <si>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</si>
  <si>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</si>
  <si>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</si>
  <si>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</si>
  <si>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</si>
  <si>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</si>
  <si>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</si>
  <si>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</si>
  <si>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</si>
  <si>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</si>
  <si>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</si>
  <si>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</si>
  <si>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</si>
  <si>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</si>
  <si>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</si>
  <si>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</si>
  <si>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</si>
  <si>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</si>
  <si>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</si>
  <si>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</si>
  <si>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</si>
  <si>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</si>
  <si>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</si>
  <si>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</si>
  <si>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</si>
  <si>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</si>
  <si>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</si>
  <si>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</si>
  <si>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</si>
  <si>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</si>
  <si>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</si>
  <si>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</si>
  <si>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</si>
  <si>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</si>
  <si>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</si>
  <si>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</si>
  <si>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</si>
  <si>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</si>
  <si>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</si>
  <si>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</si>
  <si>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</si>
  <si>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</si>
  <si>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</si>
  <si>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</si>
  <si>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</si>
  <si>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</si>
  <si>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</si>
  <si>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</si>
  <si>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</si>
  <si>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</si>
  <si>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</si>
  <si>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</si>
  <si>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</si>
  <si>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</si>
  <si>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</si>
  <si>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</si>
  <si>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</si>
  <si>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</si>
  <si>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</si>
  <si>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</si>
  <si>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</si>
  <si>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</si>
  <si>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</si>
  <si>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</si>
  <si>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</si>
  <si>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</si>
  <si>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</si>
  <si>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</si>
  <si>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</si>
  <si>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</si>
  <si>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</si>
  <si>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</si>
  <si>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</si>
  <si>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</si>
  <si>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</si>
  <si>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</si>
  <si>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</si>
  <si>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</si>
  <si>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</si>
  <si>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</si>
  <si>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</si>
  <si>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</si>
  <si>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</si>
  <si>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</si>
  <si>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</si>
  <si>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</si>
  <si>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</si>
  <si>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</si>
  <si>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</si>
  <si>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</si>
  <si>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</si>
  <si>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</si>
  <si>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</si>
  <si>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</si>
  <si>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</si>
  <si>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</si>
  <si>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</si>
  <si>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</si>
  <si>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</si>
  <si>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</si>
  <si>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</si>
  <si>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</si>
  <si>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</si>
  <si>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</si>
  <si>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</si>
  <si>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</si>
  <si>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</si>
  <si>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</si>
  <si>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</si>
  <si>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</si>
  <si>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</si>
  <si>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</si>
  <si>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</si>
  <si>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</si>
  <si>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</si>
  <si>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</si>
  <si>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</si>
  <si>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</si>
  <si>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</si>
  <si>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</si>
  <si>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</si>
  <si>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</si>
  <si>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</si>
  <si>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</si>
  <si>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</si>
  <si>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</si>
  <si>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</si>
  <si>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</si>
  <si>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</si>
  <si>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</si>
  <si>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</si>
  <si>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</si>
  <si>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</si>
  <si>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</si>
  <si>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</si>
  <si>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</si>
  <si>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</si>
  <si>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</si>
  <si>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</si>
  <si>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</si>
  <si>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</si>
  <si>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</si>
  <si>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</si>
  <si>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</si>
  <si>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</si>
  <si>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</si>
  <si>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</si>
  <si>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</si>
  <si>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</si>
  <si>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</si>
  <si>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</si>
  <si>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</si>
  <si>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</si>
  <si>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</si>
  <si>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</si>
  <si>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</si>
  <si>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</si>
  <si>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</si>
  <si>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</si>
  <si>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</si>
  <si>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</si>
  <si>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</si>
  <si>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</si>
  <si>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</si>
  <si>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</si>
  <si>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</si>
  <si>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</si>
  <si>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</si>
  <si>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</si>
  <si>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</si>
  <si>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</si>
  <si>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</si>
  <si>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</si>
  <si>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</si>
  <si>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</si>
  <si>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</si>
  <si>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</si>
  <si>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</si>
  <si>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</si>
  <si>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</si>
  <si>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</si>
  <si>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</si>
  <si>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</si>
  <si>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</si>
  <si>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</si>
  <si>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</si>
  <si>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</si>
  <si>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</si>
  <si>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</si>
  <si>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</si>
  <si>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</si>
  <si>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</si>
  <si>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</si>
  <si>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</si>
  <si>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</si>
  <si>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</si>
  <si>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</si>
  <si>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</si>
  <si>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</si>
  <si>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</si>
  <si>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</si>
  <si>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</si>
  <si>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</si>
  <si>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</si>
  <si>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</si>
  <si>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</si>
  <si>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</si>
  <si>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</si>
  <si>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</si>
  <si>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</si>
  <si>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</si>
  <si>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</si>
  <si>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</si>
  <si>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</si>
  <si>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</si>
  <si>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</si>
  <si>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</si>
  <si>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</si>
  <si>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</si>
  <si>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</si>
  <si>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</si>
  <si>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</si>
  <si>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</si>
  <si>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</si>
  <si>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</si>
  <si>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</si>
  <si>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</si>
  <si>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</si>
  <si>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</si>
  <si>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</si>
  <si>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</si>
  <si>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</si>
  <si>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</si>
  <si>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</si>
  <si>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</si>
  <si>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</si>
  <si>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</si>
  <si>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</si>
  <si>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</si>
  <si>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</si>
  <si>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</si>
  <si>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</si>
  <si>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</si>
  <si>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</si>
  <si>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</si>
  <si>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</si>
  <si>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</si>
  <si>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</si>
  <si>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</si>
  <si>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</si>
  <si>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</si>
  <si>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</si>
  <si>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</si>
  <si>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</si>
  <si>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</si>
  <si>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</si>
  <si>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</si>
  <si>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</si>
  <si>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</si>
  <si>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</si>
  <si>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</si>
  <si>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</si>
  <si>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</si>
  <si>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</si>
  <si>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</si>
  <si>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</si>
  <si>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</si>
  <si>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</si>
  <si>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</si>
  <si>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</si>
  <si>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</si>
  <si>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</si>
  <si>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</si>
  <si>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</si>
  <si>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</si>
  <si>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</si>
  <si>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</si>
  <si>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</si>
  <si>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</si>
  <si>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</si>
  <si>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</si>
  <si>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</si>
  <si>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</si>
  <si>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</si>
  <si>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</si>
  <si>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</si>
  <si>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</si>
  <si>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</si>
  <si>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</si>
  <si>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</si>
  <si>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</si>
  <si>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</si>
  <si>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</si>
  <si>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</si>
  <si>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</si>
  <si>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</si>
  <si>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</si>
  <si>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</si>
  <si>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</si>
  <si>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</si>
  <si>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</si>
  <si>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</si>
  <si>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</si>
  <si>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</si>
  <si>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</si>
  <si>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</si>
  <si>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</si>
  <si>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</si>
  <si>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</si>
  <si>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</si>
  <si>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</si>
  <si>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</si>
  <si>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</si>
  <si>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</si>
  <si>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</si>
  <si>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</si>
  <si>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</si>
  <si>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</si>
  <si>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</si>
  <si>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</si>
  <si>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</si>
  <si>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</si>
  <si>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</si>
  <si>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</si>
  <si>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</si>
  <si>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</si>
  <si>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</si>
  <si>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</si>
  <si>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</si>
  <si>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</si>
  <si>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</si>
  <si>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</si>
  <si>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</si>
  <si>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</si>
  <si>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</si>
  <si>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</si>
  <si>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</si>
  <si>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</si>
  <si>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</si>
  <si>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</si>
  <si>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</si>
  <si>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</si>
  <si>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</si>
  <si>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</si>
  <si>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</si>
  <si>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</si>
  <si>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</si>
  <si>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</si>
  <si>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</si>
  <si>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</si>
  <si>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</si>
  <si>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</si>
  <si>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</si>
  <si>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</si>
  <si>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</si>
  <si>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</si>
  <si>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</si>
  <si>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</si>
  <si>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</si>
  <si>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</si>
  <si>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</si>
  <si>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</si>
  <si>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</si>
  <si>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</si>
  <si>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</si>
  <si>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</si>
  <si>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</si>
  <si>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</si>
  <si>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</si>
  <si>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</si>
  <si>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</si>
  <si>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</si>
  <si>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</si>
  <si>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</si>
  <si>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</si>
  <si>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</si>
  <si>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</si>
  <si>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</si>
  <si>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</si>
  <si>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</si>
  <si>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</si>
  <si>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</si>
  <si>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</si>
  <si>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</si>
  <si>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</si>
  <si>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</si>
  <si>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</si>
  <si>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</si>
  <si>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</si>
  <si>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</si>
  <si>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</si>
  <si>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</si>
  <si>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</si>
  <si>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</si>
  <si>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</si>
  <si>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</si>
  <si>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</si>
  <si>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</si>
  <si>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</si>
  <si>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</si>
  <si>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</si>
  <si>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</si>
  <si>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</si>
  <si>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</si>
  <si>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</si>
  <si>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</si>
  <si>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</si>
  <si>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</si>
  <si>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</si>
  <si>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</si>
  <si>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</si>
  <si>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</si>
  <si>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</si>
  <si>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</si>
  <si>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</si>
  <si>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</si>
  <si>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</si>
  <si>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</si>
  <si>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</si>
  <si>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</si>
  <si>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</si>
  <si>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</si>
  <si>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</si>
  <si>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</si>
  <si>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</si>
  <si>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</si>
  <si>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</si>
  <si>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</si>
  <si>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</si>
  <si>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</si>
  <si>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</si>
  <si>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</si>
  <si>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</si>
  <si>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</si>
  <si>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</si>
  <si>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</si>
  <si>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</si>
  <si>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</si>
  <si>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</si>
  <si>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</si>
  <si>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</si>
  <si>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</si>
  <si>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</si>
  <si>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</si>
  <si>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</si>
  <si>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</si>
  <si>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</si>
  <si>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</si>
  <si>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</si>
  <si>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</si>
  <si>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</si>
  <si>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</si>
  <si>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</si>
  <si>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</si>
  <si>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</si>
  <si>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</si>
  <si>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</si>
  <si>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</si>
  <si>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</si>
  <si>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</si>
  <si>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</si>
  <si>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</si>
  <si>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</si>
  <si>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</si>
  <si>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</si>
  <si>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</si>
  <si>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</si>
  <si>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</si>
  <si>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</si>
  <si>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</si>
  <si>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</si>
  <si>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</si>
  <si>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</si>
  <si>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</si>
  <si>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</si>
  <si>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</si>
  <si>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</si>
  <si>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</si>
  <si>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</si>
  <si>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</si>
  <si>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</si>
  <si>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</si>
  <si>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</si>
  <si>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</si>
  <si>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</si>
  <si>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</si>
  <si>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</si>
  <si>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</si>
  <si>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</si>
  <si>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</si>
  <si>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</si>
  <si>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</si>
  <si>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</si>
  <si>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</si>
  <si>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</si>
  <si>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</si>
  <si>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</si>
  <si>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</si>
  <si>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</si>
  <si>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</si>
  <si>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</si>
  <si>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</si>
  <si>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</si>
  <si>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</si>
  <si>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</si>
  <si>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</si>
  <si>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</si>
  <si>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</si>
  <si>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</si>
  <si>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</si>
  <si>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</si>
  <si>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</si>
  <si>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</si>
  <si>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</si>
  <si>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</si>
  <si>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</si>
  <si>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</si>
  <si>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</si>
  <si>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</si>
  <si>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</si>
  <si>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</si>
  <si>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</si>
  <si>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</si>
  <si>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</si>
  <si>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</si>
  <si>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</si>
  <si>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</si>
  <si>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</si>
  <si>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</si>
  <si>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</si>
  <si>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</si>
  <si>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</si>
  <si>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</si>
  <si>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</si>
  <si>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</si>
  <si>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</si>
  <si>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</si>
  <si>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</si>
  <si>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</si>
  <si>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</si>
  <si>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</si>
  <si>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</si>
  <si>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</si>
  <si>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</si>
  <si>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</si>
  <si>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</si>
  <si>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</si>
  <si>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</si>
  <si>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</si>
  <si>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</si>
  <si>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</si>
  <si>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</si>
  <si>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</si>
  <si>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</si>
  <si>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</si>
  <si>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</si>
  <si>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</si>
  <si>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</si>
  <si>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</si>
  <si>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</si>
  <si>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</si>
  <si>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</si>
  <si>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</si>
  <si>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</si>
  <si>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</si>
  <si>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</si>
  <si>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</si>
  <si>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</si>
  <si>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</si>
  <si>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</si>
  <si>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</si>
  <si>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</si>
  <si>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</si>
  <si>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</si>
  <si>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</si>
  <si>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</si>
  <si>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</si>
  <si>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</si>
  <si>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</si>
  <si>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</si>
  <si>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</si>
  <si>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</si>
  <si>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</si>
  <si>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</si>
  <si>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</si>
  <si>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</si>
  <si>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</si>
  <si>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</si>
  <si>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</si>
  <si>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</si>
  <si>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</si>
  <si>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</si>
  <si>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</si>
  <si>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</si>
  <si>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</si>
  <si>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</si>
  <si>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</si>
  <si>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</si>
  <si>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</si>
  <si>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</si>
  <si>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</si>
  <si>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</si>
  <si>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</si>
  <si>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</si>
  <si>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</si>
  <si>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</si>
  <si>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</si>
  <si>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</si>
  <si>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</si>
  <si>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</si>
  <si>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</si>
  <si>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</si>
  <si>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</si>
  <si>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</si>
  <si>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</si>
  <si>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</si>
  <si>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</si>
  <si>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</si>
  <si>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</si>
  <si>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</si>
  <si>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</si>
  <si>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</si>
  <si>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</si>
  <si>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</si>
  <si>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</si>
  <si>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</si>
  <si>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</si>
  <si>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</si>
  <si>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</si>
  <si>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</si>
  <si>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</si>
  <si>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</si>
  <si>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</si>
  <si>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</si>
  <si>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</si>
  <si>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</si>
  <si>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</si>
  <si>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</si>
  <si>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</si>
  <si>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</si>
  <si>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</si>
  <si>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</si>
  <si>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</si>
  <si>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</si>
  <si>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</si>
  <si>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</si>
  <si>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</si>
  <si>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</si>
  <si>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</si>
  <si>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</si>
  <si>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</si>
  <si>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</si>
  <si>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</si>
  <si>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</si>
  <si>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</si>
  <si>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</si>
  <si>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</si>
  <si>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</si>
  <si>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</si>
  <si>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</si>
  <si>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</si>
  <si>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</si>
  <si>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</si>
  <si>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</si>
  <si>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</si>
  <si>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</si>
  <si>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</si>
  <si>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</si>
  <si>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</si>
  <si>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</si>
  <si>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</si>
  <si>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</si>
  <si>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</si>
  <si>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</si>
  <si>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</si>
  <si>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</si>
  <si>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</si>
  <si>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</si>
  <si>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</si>
  <si>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</si>
  <si>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</si>
  <si>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</si>
  <si>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</si>
  <si>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</si>
  <si>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</si>
  <si>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</si>
  <si>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</si>
  <si>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</si>
  <si>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</si>
  <si>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</si>
  <si>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</si>
  <si>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</si>
  <si>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</si>
  <si>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</si>
  <si>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</si>
  <si>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</si>
  <si>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</si>
  <si>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</si>
  <si>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</si>
  <si>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</si>
  <si>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</si>
  <si>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</si>
  <si>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</si>
  <si>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</si>
  <si>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</si>
  <si>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</si>
  <si>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</si>
  <si>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</si>
  <si>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</si>
  <si>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</si>
  <si>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</si>
  <si>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</si>
  <si>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</si>
  <si>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</si>
  <si>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</si>
  <si>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</si>
  <si>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</si>
  <si>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</si>
  <si>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</si>
  <si>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</si>
  <si>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</si>
  <si>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</si>
  <si>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</si>
  <si>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</si>
  <si>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</si>
  <si>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</si>
  <si>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</si>
  <si>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</si>
  <si>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</si>
  <si>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</si>
  <si>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</si>
  <si>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</si>
  <si>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</si>
  <si>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</si>
  <si>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</si>
  <si>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</si>
  <si>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</si>
  <si>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</si>
  <si>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</si>
  <si>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</si>
  <si>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</si>
  <si>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</si>
  <si>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</si>
  <si>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</si>
  <si>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</si>
  <si>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</si>
  <si>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</si>
  <si>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</si>
  <si>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</si>
  <si>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</si>
  <si>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</si>
  <si>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</si>
  <si>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</si>
  <si>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</si>
  <si>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</si>
  <si>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</si>
  <si>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</si>
  <si>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</si>
  <si>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</si>
  <si>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</si>
  <si>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</si>
  <si>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</si>
  <si>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</si>
  <si>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</si>
  <si>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</si>
  <si>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</si>
  <si>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</si>
  <si>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</si>
  <si>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</si>
  <si>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</si>
  <si>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</si>
  <si>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</si>
  <si>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</si>
  <si>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</si>
  <si>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</si>
  <si>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</si>
  <si>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</si>
  <si>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</si>
  <si>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</si>
  <si>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</si>
  <si>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</si>
  <si>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</si>
  <si>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</si>
  <si>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</si>
  <si>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</si>
  <si>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</si>
  <si>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</si>
  <si>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</si>
  <si>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</si>
  <si>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</si>
  <si>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</si>
  <si>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</si>
  <si>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</si>
  <si>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</si>
  <si>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</si>
  <si>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</si>
  <si>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</si>
  <si>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</si>
  <si>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</si>
  <si>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</si>
  <si>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</si>
  <si>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</si>
  <si>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</si>
  <si>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</si>
  <si>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</si>
  <si>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</si>
  <si>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</si>
  <si>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</si>
  <si>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</si>
  <si>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</si>
  <si>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</si>
  <si>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</si>
  <si>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</si>
  <si>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</si>
  <si>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</si>
  <si>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</si>
  <si>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</si>
  <si>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</si>
  <si>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</si>
  <si>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</si>
  <si>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</si>
  <si>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</si>
  <si>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</si>
  <si>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</si>
  <si>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</si>
  <si>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</si>
  <si>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</si>
  <si>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</si>
  <si>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</si>
  <si>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</si>
  <si>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</si>
  <si>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</si>
  <si>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</si>
  <si>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</si>
  <si>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</si>
  <si>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</si>
  <si>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</si>
  <si>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</si>
  <si>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</si>
  <si>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</si>
  <si>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</si>
  <si>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</si>
  <si>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</si>
  <si>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</si>
  <si>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</si>
  <si>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</si>
  <si>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</si>
  <si>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</si>
  <si>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</si>
  <si>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</si>
  <si>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</si>
  <si>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</si>
  <si>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</si>
  <si>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</si>
  <si>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</si>
  <si>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</si>
  <si>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</si>
  <si>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</si>
  <si>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</si>
  <si>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</si>
  <si>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</si>
  <si>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</si>
  <si>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</si>
  <si>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</si>
  <si>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</si>
  <si>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</si>
  <si>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</si>
  <si>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</si>
  <si>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</si>
  <si>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</si>
  <si>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</si>
  <si>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</si>
  <si>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</si>
  <si>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</si>
  <si>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</si>
  <si>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</si>
  <si>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</si>
  <si>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</si>
  <si>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</si>
  <si>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</si>
  <si>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</si>
  <si>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</si>
  <si>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</si>
  <si>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</si>
  <si>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</si>
  <si>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</si>
  <si>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</si>
  <si>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</si>
  <si>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</si>
  <si>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</si>
  <si>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</si>
  <si>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</si>
  <si>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</si>
  <si>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</si>
  <si>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</si>
  <si>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</si>
  <si>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</si>
  <si>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</si>
  <si>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</si>
  <si>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</si>
  <si>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</si>
  <si>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</si>
  <si>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</si>
  <si>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</si>
  <si>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</si>
  <si>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</si>
  <si>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</si>
  <si>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</si>
  <si>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</si>
  <si>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</si>
  <si>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</si>
  <si>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</si>
  <si>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</si>
  <si>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</si>
  <si>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</si>
  <si>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</si>
  <si>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</si>
  <si>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</si>
  <si>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</si>
  <si>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</si>
  <si>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</si>
  <si>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</si>
  <si>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</si>
  <si>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</si>
  <si>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</si>
  <si>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</si>
  <si>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</si>
  <si>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</si>
  <si>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</si>
  <si>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</si>
  <si>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</si>
  <si>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</si>
  <si>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</si>
  <si>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</si>
  <si>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</si>
  <si>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</si>
  <si>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</si>
  <si>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</si>
  <si>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</si>
  <si>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</si>
  <si>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</si>
  <si>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</si>
  <si>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</si>
  <si>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</si>
  <si>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</si>
  <si>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</si>
  <si>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</si>
  <si>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</si>
  <si>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</si>
  <si>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</si>
  <si>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</si>
  <si>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</si>
  <si>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</si>
  <si>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</si>
  <si>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</si>
  <si>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</si>
  <si>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</si>
  <si>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</si>
  <si>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</si>
  <si>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</si>
  <si>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</si>
  <si>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</si>
  <si>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</si>
  <si>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</si>
  <si>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</si>
  <si>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</si>
  <si>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</si>
  <si>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</si>
  <si>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</si>
  <si>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</si>
  <si>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</si>
  <si>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</si>
  <si>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</si>
  <si>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</si>
  <si>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</si>
  <si>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</si>
  <si>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</si>
  <si>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</si>
  <si>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</si>
  <si>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</si>
  <si>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</si>
  <si>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</si>
  <si>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</si>
  <si>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</si>
  <si>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</si>
  <si>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</si>
  <si>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</si>
  <si>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</si>
  <si>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</si>
  <si>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</si>
  <si>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</si>
  <si>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</si>
  <si>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</si>
  <si>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</si>
  <si>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</si>
  <si>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</si>
  <si>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</si>
  <si>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</si>
  <si>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</si>
  <si>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</si>
  <si>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</si>
  <si>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</si>
  <si>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</si>
  <si>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</si>
  <si>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</si>
  <si>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</si>
  <si>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</si>
  <si>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</si>
  <si>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</si>
  <si>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</si>
  <si>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</si>
  <si>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</si>
  <si>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</si>
  <si>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</si>
  <si>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</si>
  <si>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</si>
  <si>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</si>
  <si>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</si>
  <si>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</si>
  <si>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</si>
  <si>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</si>
  <si>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</si>
  <si>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</si>
  <si>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</si>
  <si>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</si>
  <si>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</si>
  <si>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</si>
  <si>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</si>
  <si>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</si>
  <si>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</si>
  <si>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</si>
  <si>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</si>
  <si>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</si>
  <si>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</si>
  <si>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</si>
  <si>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</si>
  <si>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</si>
  <si>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</si>
  <si>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</si>
  <si>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</si>
  <si>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</si>
  <si>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</si>
  <si>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</si>
  <si>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</si>
  <si>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</si>
  <si>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</si>
  <si>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</si>
  <si>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</si>
  <si>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</si>
  <si>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</si>
  <si>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</si>
  <si>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</si>
  <si>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</si>
  <si>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</si>
  <si>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</si>
  <si>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</si>
  <si>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</si>
  <si>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</si>
  <si>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</si>
  <si>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</si>
  <si>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</si>
  <si>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</si>
  <si>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</si>
  <si>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</si>
  <si>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</si>
  <si>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</si>
  <si>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</si>
  <si>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</si>
  <si>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</si>
  <si>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</si>
  <si>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</si>
  <si>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</si>
  <si>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</si>
  <si>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</si>
  <si>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</si>
  <si>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</si>
  <si>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</si>
  <si>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</si>
  <si>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</si>
  <si>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</si>
  <si>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</si>
  <si>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</si>
  <si>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</si>
  <si>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</si>
  <si>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</si>
  <si>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</si>
  <si>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</si>
  <si>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</si>
  <si>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</si>
  <si>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</si>
  <si>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</si>
  <si>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</si>
  <si>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</si>
  <si>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</si>
  <si>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</si>
  <si>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</si>
  <si>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</si>
  <si>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</si>
  <si>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</si>
  <si>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</si>
  <si>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</si>
  <si>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</si>
  <si>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</si>
  <si>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</si>
  <si>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</si>
  <si>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</si>
  <si>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</si>
  <si>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</si>
  <si>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</si>
  <si>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</si>
  <si>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</si>
  <si>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</si>
  <si>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</si>
  <si>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</si>
  <si>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</si>
  <si>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</si>
  <si>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</si>
  <si>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</si>
  <si>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</si>
  <si>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</si>
  <si>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</si>
  <si>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</si>
  <si>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</si>
  <si>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</si>
  <si>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</si>
  <si>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</si>
  <si>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</si>
  <si>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</si>
  <si>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</si>
  <si>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</si>
  <si>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</si>
  <si>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</si>
  <si>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</si>
  <si>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</si>
  <si>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</si>
  <si>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</si>
  <si>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</si>
  <si>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</si>
  <si>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</si>
  <si>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</si>
  <si>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</si>
  <si>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</si>
  <si>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</si>
  <si>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</si>
  <si>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</si>
  <si>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</si>
  <si>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</si>
  <si>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</si>
  <si>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</si>
  <si>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</si>
  <si>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</si>
  <si>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</si>
  <si>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</si>
  <si>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</si>
  <si>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</si>
  <si>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</si>
  <si>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</si>
  <si>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</si>
  <si>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</si>
  <si>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</si>
  <si>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</si>
  <si>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</si>
  <si>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</si>
  <si>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</si>
  <si>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</si>
  <si>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</si>
  <si>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</si>
  <si>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</si>
  <si>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</si>
  <si>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</si>
  <si>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</si>
  <si>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</si>
  <si>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</si>
  <si>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</si>
  <si>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</si>
  <si>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</si>
  <si>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</si>
  <si>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</si>
  <si>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</si>
  <si>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</si>
  <si>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</si>
  <si>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</si>
  <si>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</si>
  <si>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</si>
  <si>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</si>
  <si>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</si>
  <si>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</si>
  <si>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</si>
  <si>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</si>
  <si>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</si>
  <si>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</si>
  <si>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</si>
  <si>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</si>
  <si>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</si>
  <si>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</si>
  <si>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</si>
  <si>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</si>
  <si>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</si>
  <si>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</si>
  <si>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</si>
  <si>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</si>
  <si>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</si>
  <si>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</si>
  <si>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</si>
  <si>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</si>
  <si>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</si>
  <si>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</si>
  <si>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</si>
  <si>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</si>
  <si>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</si>
  <si>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</si>
  <si>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</si>
  <si>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</si>
  <si>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</si>
  <si>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</si>
  <si>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</si>
  <si>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</si>
  <si>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</si>
  <si>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</si>
  <si>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</si>
  <si>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</si>
  <si>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</si>
  <si>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</si>
  <si>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</si>
  <si>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</si>
  <si>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</si>
  <si>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</si>
  <si>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</si>
  <si>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</si>
  <si>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</si>
  <si>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</si>
  <si>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</si>
  <si>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</si>
  <si>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</si>
  <si>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</si>
  <si>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</si>
  <si>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</si>
  <si>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</si>
  <si>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</si>
  <si>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</si>
  <si>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</si>
  <si>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</si>
  <si>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</si>
  <si>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</si>
  <si>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</si>
  <si>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</si>
  <si>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</si>
  <si>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</si>
  <si>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</si>
  <si>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</si>
  <si>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</si>
  <si>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</si>
  <si>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</si>
  <si>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</si>
  <si>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</si>
  <si>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</si>
  <si>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</si>
  <si>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</si>
  <si>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</si>
  <si>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</si>
  <si>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</si>
  <si>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</si>
  <si>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</si>
  <si>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</si>
  <si>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</si>
  <si>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</si>
  <si>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</si>
  <si>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</si>
  <si>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</si>
  <si>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</si>
  <si>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</si>
  <si>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</si>
  <si>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</si>
  <si>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</si>
  <si>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</si>
  <si>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</si>
  <si>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</si>
  <si>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</si>
  <si>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</si>
  <si>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</si>
  <si>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</si>
  <si>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</si>
  <si>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</si>
  <si>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</si>
  <si>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</si>
  <si>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</si>
  <si>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</si>
  <si>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</si>
  <si>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</si>
  <si>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</si>
  <si>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</si>
  <si>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</si>
  <si>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</si>
  <si>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</si>
  <si>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</si>
  <si>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</si>
  <si>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</si>
  <si>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</si>
  <si>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</si>
  <si>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</si>
  <si>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</si>
  <si>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</si>
  <si>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</si>
  <si>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</si>
  <si>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</si>
  <si>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</si>
  <si>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</si>
  <si>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</si>
  <si>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</si>
  <si>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</si>
  <si>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</si>
  <si>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</si>
  <si>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</si>
  <si>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</si>
  <si>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</si>
  <si>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</si>
  <si>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</si>
  <si>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</si>
  <si>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</si>
  <si>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</si>
  <si>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</si>
  <si>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</si>
  <si>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</si>
  <si>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</si>
  <si>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</si>
  <si>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</si>
  <si>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</si>
  <si>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</si>
  <si>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</si>
  <si>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</si>
  <si>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</si>
  <si>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</si>
  <si>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</si>
  <si>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</si>
  <si>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</si>
  <si>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</si>
  <si>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</si>
  <si>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</si>
  <si>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</si>
  <si>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</si>
  <si>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</si>
  <si>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</si>
  <si>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</si>
  <si>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</si>
  <si>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</si>
  <si>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</si>
  <si>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</si>
  <si>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</si>
  <si>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</si>
  <si>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</si>
  <si>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</si>
  <si>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</si>
  <si>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</si>
  <si>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</si>
  <si>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</si>
  <si>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</si>
  <si>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</si>
  <si>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</si>
  <si>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</si>
  <si>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</si>
  <si>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</si>
  <si>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</si>
  <si>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</si>
  <si>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</si>
  <si>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</si>
  <si>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</si>
  <si>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</si>
  <si>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</si>
  <si>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</si>
  <si>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</si>
  <si>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</si>
  <si>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</si>
  <si>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</si>
  <si>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</si>
  <si>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</si>
  <si>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</si>
  <si>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</si>
  <si>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</si>
  <si>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</si>
  <si>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</si>
  <si>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</si>
  <si>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</si>
  <si>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</si>
  <si>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</si>
  <si>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</si>
  <si>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</si>
  <si>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</si>
  <si>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</si>
  <si>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</si>
  <si>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</si>
  <si>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</si>
  <si>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</si>
  <si>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</si>
  <si>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</si>
  <si>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</si>
  <si>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</si>
  <si>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</si>
  <si>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</si>
  <si>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</si>
  <si>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</si>
  <si>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</si>
  <si>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</si>
  <si>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</si>
  <si>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</si>
  <si>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</si>
  <si>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</si>
  <si>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</si>
  <si>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</si>
  <si>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</si>
  <si>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</si>
  <si>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</si>
  <si>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</si>
  <si>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</si>
  <si>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</si>
  <si>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</si>
  <si>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</si>
  <si>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</si>
  <si>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</si>
  <si>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</si>
  <si>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</si>
  <si>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</si>
  <si>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</si>
  <si>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</si>
  <si>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</si>
  <si>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</si>
  <si>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</si>
  <si>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</si>
  <si>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</si>
  <si>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</si>
  <si>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</si>
  <si>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</si>
  <si>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</si>
  <si>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</si>
  <si>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</si>
  <si>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</si>
  <si>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</si>
  <si>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</si>
  <si>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</si>
  <si>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</si>
  <si>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</si>
  <si>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</si>
  <si>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</si>
  <si>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</si>
  <si>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</si>
  <si>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</si>
  <si>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</si>
  <si>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</si>
  <si>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</si>
  <si>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</si>
  <si>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</si>
  <si>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</si>
  <si>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</si>
  <si>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</si>
  <si>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</si>
  <si>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</si>
  <si>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</si>
  <si>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</si>
  <si>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</si>
  <si>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</si>
  <si>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</si>
  <si>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</si>
  <si>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</si>
  <si>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</si>
  <si>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</si>
  <si>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</si>
  <si>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</si>
  <si>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</si>
  <si>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</si>
  <si>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</si>
  <si>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</si>
  <si>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</si>
  <si>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</si>
  <si>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</si>
  <si>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</si>
  <si>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</si>
  <si>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</si>
  <si>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</si>
  <si>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</si>
  <si>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</si>
  <si>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</si>
  <si>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</si>
  <si>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</si>
  <si>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</si>
  <si>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</si>
  <si>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</si>
  <si>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</si>
  <si>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</si>
  <si>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</si>
  <si>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</si>
  <si>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</si>
  <si>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</si>
  <si>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</si>
  <si>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</si>
  <si>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</si>
  <si>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</si>
  <si>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</si>
  <si>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</si>
  <si>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</si>
  <si>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</si>
  <si>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</si>
  <si>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</si>
  <si>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</si>
  <si>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</si>
  <si>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</si>
  <si>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</si>
  <si>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</si>
  <si>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</si>
  <si>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</si>
  <si>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</si>
  <si>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</si>
  <si>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</si>
  <si>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</si>
  <si>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</si>
  <si>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</si>
  <si>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</si>
  <si>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</si>
  <si>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</si>
  <si>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</si>
  <si>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</si>
  <si>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</si>
  <si>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</si>
  <si>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</si>
  <si>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</si>
  <si>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</si>
  <si>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</si>
  <si>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</si>
  <si>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</si>
  <si>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</si>
  <si>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</si>
  <si>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</si>
  <si>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</si>
  <si>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</si>
  <si>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</si>
  <si>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</si>
  <si>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</si>
  <si>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</si>
  <si>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</si>
  <si>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</si>
  <si>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</si>
  <si>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</si>
  <si>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</si>
  <si>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</si>
  <si>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</si>
  <si>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</si>
  <si>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</si>
  <si>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</si>
  <si>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</si>
  <si>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</si>
  <si>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</si>
  <si>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</si>
  <si>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</si>
  <si>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</si>
  <si>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</si>
  <si>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</si>
  <si>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</si>
  <si>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</si>
  <si>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</si>
  <si>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</si>
  <si>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</si>
  <si>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</si>
  <si>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</si>
  <si>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</si>
  <si>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</si>
  <si>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</si>
  <si>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</si>
  <si>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</si>
  <si>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</si>
  <si>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</si>
  <si>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</si>
  <si>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</si>
  <si>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</si>
  <si>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</si>
  <si>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</si>
  <si>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</si>
  <si>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</si>
  <si>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</si>
  <si>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</si>
  <si>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</si>
  <si>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</si>
  <si>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</si>
  <si>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</si>
  <si>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</si>
  <si>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</si>
  <si>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</si>
  <si>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</si>
  <si>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</si>
  <si>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</si>
  <si>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</si>
  <si>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</si>
  <si>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</si>
  <si>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</si>
  <si>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</si>
  <si>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</si>
  <si>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</si>
  <si>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</si>
  <si>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</si>
  <si>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</si>
  <si>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</si>
  <si>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</si>
  <si>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</si>
  <si>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</si>
  <si>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</si>
  <si>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</si>
  <si>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</si>
  <si>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</si>
  <si>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</si>
  <si>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</si>
  <si>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</si>
  <si>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</si>
  <si>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</si>
  <si>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</si>
  <si>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</si>
  <si>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</si>
  <si>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</si>
  <si>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</si>
  <si>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</si>
  <si>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</si>
  <si>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</si>
  <si>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</si>
  <si>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</si>
  <si>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</si>
  <si>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</si>
  <si>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</si>
  <si>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</si>
  <si>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</si>
  <si>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</si>
  <si>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</si>
  <si>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</si>
  <si>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</si>
  <si>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</si>
  <si>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</si>
  <si>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</si>
  <si>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</si>
  <si>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</si>
  <si>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</si>
  <si>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</si>
  <si>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</si>
  <si>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</si>
  <si>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</si>
  <si>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</si>
  <si>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</si>
  <si>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</si>
  <si>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</si>
  <si>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</si>
  <si>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</si>
  <si>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</si>
  <si>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</si>
  <si>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</si>
  <si>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</si>
  <si>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</si>
  <si>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</si>
  <si>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</si>
  <si>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</si>
  <si>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</si>
  <si>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</si>
  <si>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</si>
  <si>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</si>
  <si>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</si>
  <si>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</si>
  <si>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</si>
  <si>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</si>
  <si>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</si>
  <si>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</si>
  <si>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</si>
  <si>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</si>
  <si>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</si>
  <si>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</si>
  <si>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</si>
  <si>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</si>
  <si>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</si>
  <si>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</si>
  <si>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</si>
  <si>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</si>
  <si>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</si>
  <si>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</si>
  <si>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</si>
  <si>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</si>
  <si>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</si>
  <si>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</si>
  <si>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</si>
  <si>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</si>
  <si>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</si>
  <si>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</si>
  <si>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</si>
  <si>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</si>
  <si>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</si>
  <si>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</si>
  <si>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</si>
  <si>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</si>
  <si>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</si>
  <si>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</si>
  <si>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</si>
  <si>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</si>
  <si>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</si>
  <si>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</si>
  <si>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</si>
  <si>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</si>
  <si>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</si>
  <si>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</si>
  <si>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</si>
  <si>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</si>
  <si>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</si>
  <si>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</si>
  <si>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</si>
  <si>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</si>
  <si>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</si>
  <si>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</si>
  <si>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</si>
  <si>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</si>
  <si>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</si>
  <si>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</si>
  <si>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</si>
  <si>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</si>
  <si>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</si>
  <si>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</si>
  <si>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</si>
  <si>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</si>
  <si>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</si>
  <si>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</si>
  <si>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</si>
  <si>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</si>
  <si>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</si>
  <si>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</si>
  <si>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</si>
  <si>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</si>
  <si>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</si>
  <si>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</si>
  <si>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</si>
  <si>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</si>
  <si>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</si>
  <si>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</si>
  <si>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</si>
  <si>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</si>
  <si>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</si>
  <si>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</si>
  <si>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</si>
  <si>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</si>
  <si>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</si>
  <si>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</si>
  <si>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</si>
  <si>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</si>
  <si>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</si>
  <si>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</si>
  <si>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</si>
  <si>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</si>
  <si>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</si>
  <si>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</si>
  <si>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</si>
  <si>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</si>
  <si>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</si>
  <si>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</si>
  <si>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</si>
  <si>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</si>
  <si>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</si>
  <si>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</si>
  <si>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</si>
  <si>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</si>
  <si>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</si>
  <si>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</si>
  <si>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</si>
  <si>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</si>
  <si>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</si>
  <si>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</si>
  <si>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</si>
  <si>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</si>
  <si>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</si>
  <si>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</si>
  <si>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</si>
  <si>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</si>
  <si>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</si>
  <si>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</si>
  <si>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</si>
  <si>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</si>
  <si>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</si>
  <si>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</si>
  <si>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</si>
  <si>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</si>
  <si>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</si>
  <si>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</si>
  <si>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</si>
  <si>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</si>
  <si>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</si>
  <si>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</si>
  <si>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</si>
  <si>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</si>
  <si>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</si>
  <si>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</si>
  <si>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</si>
  <si>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</si>
  <si>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</si>
  <si>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</si>
  <si>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</si>
  <si>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</si>
  <si>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</si>
  <si>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</si>
  <si>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</si>
  <si>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</si>
  <si>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</si>
  <si>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</si>
  <si>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</si>
  <si>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</si>
  <si>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</si>
  <si>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</si>
  <si>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</si>
  <si>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</si>
  <si>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</si>
  <si>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</si>
  <si>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</si>
  <si>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</si>
  <si>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</si>
  <si>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</si>
  <si>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</si>
  <si>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</si>
  <si>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</si>
  <si>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</si>
  <si>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</si>
  <si>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</si>
  <si>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</si>
  <si>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</si>
  <si>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</si>
  <si>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</si>
  <si>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</si>
  <si>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</si>
  <si>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</si>
  <si>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</si>
  <si>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</si>
  <si>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</si>
  <si>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</si>
  <si>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</si>
  <si>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</si>
  <si>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</si>
  <si>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</si>
  <si>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</si>
  <si>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</si>
  <si>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</si>
  <si>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</si>
  <si>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</si>
  <si>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</si>
  <si>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</si>
  <si>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</si>
  <si>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</si>
  <si>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</si>
  <si>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</si>
  <si>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</si>
  <si>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</si>
  <si>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</si>
  <si>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</si>
  <si>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</si>
  <si>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</si>
  <si>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</si>
  <si>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</si>
  <si>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</si>
  <si>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</si>
  <si>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</si>
  <si>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</si>
  <si>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</si>
  <si>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</si>
  <si>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</si>
  <si>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</si>
  <si>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</si>
  <si>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</si>
  <si>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</si>
  <si>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</si>
  <si>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</si>
  <si>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</si>
  <si>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</si>
  <si>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</si>
  <si>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</si>
  <si>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</si>
  <si>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</si>
  <si>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</si>
  <si>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</si>
  <si>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</si>
  <si>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</si>
  <si>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</si>
  <si>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</si>
  <si>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</si>
  <si>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</si>
  <si>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</si>
  <si>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</si>
  <si>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</si>
  <si>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</si>
  <si>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</si>
  <si>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</si>
  <si>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</si>
  <si>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</si>
  <si>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</si>
  <si>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</si>
  <si>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</si>
  <si>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</si>
  <si>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</si>
  <si>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</si>
  <si>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</si>
  <si>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</si>
  <si>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</si>
  <si>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</si>
  <si>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</si>
  <si>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</si>
  <si>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</si>
  <si>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</si>
  <si>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</si>
  <si>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</si>
  <si>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</si>
  <si>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</si>
  <si>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</si>
  <si>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</si>
  <si>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</si>
  <si>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</si>
  <si>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</si>
  <si>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</si>
  <si>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</si>
  <si>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</si>
  <si>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</si>
  <si>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</si>
  <si>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</si>
  <si>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</si>
  <si>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</si>
  <si>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</si>
  <si>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</si>
  <si>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</si>
  <si>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</si>
  <si>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</si>
  <si>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</si>
  <si>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</si>
  <si>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</si>
  <si>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</si>
  <si>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</si>
  <si>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</si>
  <si>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</si>
  <si>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</si>
  <si>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</si>
  <si>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</si>
  <si>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</si>
  <si>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</si>
  <si>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</si>
  <si>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</si>
  <si>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</si>
  <si>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</si>
  <si>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</si>
  <si>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</si>
  <si>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</si>
  <si>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</si>
  <si>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</si>
  <si>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</si>
  <si>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</si>
  <si>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</si>
  <si>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</si>
  <si>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</si>
  <si>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</si>
  <si>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</si>
  <si>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</si>
  <si>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</si>
  <si>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</si>
  <si>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</si>
  <si>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</si>
  <si>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</si>
  <si>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</si>
  <si>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</si>
  <si>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</si>
  <si>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</si>
  <si>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</si>
  <si>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</si>
  <si>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</si>
  <si>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</si>
  <si>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</si>
  <si>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</si>
  <si>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</si>
  <si>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</si>
  <si>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</si>
  <si>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</si>
  <si>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</si>
  <si>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</si>
  <si>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</si>
  <si>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</si>
  <si>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</si>
  <si>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</si>
  <si>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</si>
  <si>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</si>
  <si>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</si>
  <si>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</si>
  <si>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</si>
  <si>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</si>
  <si>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</si>
  <si>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</si>
  <si>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</si>
  <si>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</si>
  <si>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</si>
  <si>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</si>
  <si>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</si>
  <si>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</si>
  <si>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</si>
  <si>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</si>
  <si>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</si>
  <si>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</si>
  <si>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</si>
  <si>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</si>
  <si>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</si>
  <si>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</si>
  <si>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</si>
  <si>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</si>
  <si>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</si>
  <si>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</si>
  <si>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</si>
  <si>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</si>
  <si>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</si>
  <si>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</si>
  <si>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</si>
  <si>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</si>
  <si>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</si>
  <si>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</si>
  <si>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</si>
  <si>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</si>
  <si>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</si>
  <si>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</si>
  <si>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</si>
  <si>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</si>
  <si>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</si>
  <si>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</si>
  <si>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</si>
  <si>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</si>
  <si>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</si>
  <si>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</si>
  <si>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</si>
  <si>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</si>
  <si>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</si>
  <si>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</si>
  <si>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</si>
  <si>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</si>
  <si>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</si>
  <si>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</si>
  <si>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</si>
  <si>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</si>
  <si>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</si>
  <si>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</si>
  <si>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</si>
  <si>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</si>
  <si>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</si>
  <si>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</si>
  <si>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</si>
  <si>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</si>
  <si>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</si>
  <si>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</si>
  <si>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</si>
  <si>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</si>
  <si>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</si>
  <si>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</si>
  <si>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</si>
  <si>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</si>
  <si>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</si>
  <si>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</si>
  <si>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</si>
  <si>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</si>
  <si>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</si>
  <si>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</si>
  <si>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</si>
  <si>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</si>
  <si>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</si>
  <si>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</si>
  <si>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</si>
  <si>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</si>
  <si>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</si>
  <si>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</si>
  <si>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</si>
  <si>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</si>
  <si>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</si>
  <si>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</si>
  <si>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</si>
  <si>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</si>
  <si>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</si>
  <si>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</si>
  <si>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</si>
  <si>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</si>
  <si>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</si>
  <si>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</si>
  <si>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</si>
  <si>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</si>
  <si>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</si>
  <si>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</si>
  <si>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</si>
  <si>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</si>
  <si>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</si>
  <si>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</si>
  <si>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</si>
  <si>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</si>
  <si>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</si>
  <si>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</si>
  <si>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</si>
  <si>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</si>
  <si>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</si>
  <si>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</si>
  <si>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</si>
  <si>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</si>
  <si>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</si>
  <si>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</si>
  <si>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</si>
  <si>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</si>
  <si>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</si>
  <si>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</si>
  <si>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</si>
  <si>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</si>
  <si>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</si>
  <si>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</si>
  <si>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</si>
  <si>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</si>
  <si>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</si>
  <si>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</si>
  <si>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</si>
  <si>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</si>
  <si>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</si>
  <si>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</si>
  <si>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</si>
  <si>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</si>
  <si>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</si>
  <si>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</si>
  <si>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</si>
  <si>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</si>
  <si>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</si>
  <si>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</si>
  <si>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</si>
  <si>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</si>
  <si>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</si>
  <si>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</si>
  <si>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</si>
  <si>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</si>
  <si>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</si>
  <si>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</si>
  <si>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</si>
  <si>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</si>
  <si>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</si>
  <si>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</si>
  <si>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</si>
  <si>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</si>
  <si>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</si>
  <si>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</si>
  <si>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</si>
  <si>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</si>
  <si>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</si>
  <si>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</si>
  <si>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</si>
  <si>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</si>
  <si>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</si>
  <si>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</si>
  <si>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</si>
  <si>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</si>
  <si>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</si>
  <si>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</si>
  <si>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</si>
  <si>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</si>
  <si>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</si>
  <si>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</si>
  <si>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</si>
  <si>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</si>
  <si>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</si>
  <si>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</si>
  <si>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</si>
  <si>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</si>
  <si>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</si>
  <si>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</si>
  <si>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</si>
  <si>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</si>
  <si>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</si>
  <si>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</si>
  <si>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</si>
  <si>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</si>
  <si>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</si>
  <si>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</si>
  <si>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</si>
  <si>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</si>
  <si>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</si>
  <si>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</si>
  <si>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</si>
  <si>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</si>
  <si>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</si>
  <si>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</si>
  <si>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</si>
  <si>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</si>
  <si>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</si>
  <si>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</si>
  <si>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</si>
  <si>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</si>
  <si>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</si>
  <si>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</si>
  <si>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</si>
  <si>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</si>
  <si>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</si>
  <si>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</si>
  <si>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</si>
  <si>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</si>
  <si>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</si>
  <si>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</si>
  <si>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</si>
  <si>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</si>
  <si>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</si>
  <si>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</si>
  <si>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</si>
  <si>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</si>
  <si>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</si>
  <si>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</si>
  <si>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</si>
  <si>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</si>
  <si>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</si>
  <si>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</si>
  <si>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</si>
  <si>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</si>
  <si>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</si>
  <si>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</si>
  <si>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</si>
  <si>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</si>
  <si>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</si>
  <si>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</si>
  <si>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</si>
  <si>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</si>
  <si>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</si>
  <si>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</si>
  <si>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</si>
  <si>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</si>
  <si>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</si>
  <si>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</si>
  <si>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</si>
  <si>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</si>
  <si>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</si>
  <si>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</si>
  <si>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</si>
  <si>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</si>
  <si>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</si>
  <si>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</si>
  <si>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</si>
  <si>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</si>
  <si>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</si>
  <si>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</si>
  <si>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</si>
  <si>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</si>
  <si>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</si>
  <si>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</si>
  <si>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</si>
  <si>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</si>
  <si>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</si>
  <si>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</si>
  <si>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</si>
  <si>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</si>
  <si>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</si>
  <si>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</si>
  <si>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</si>
  <si>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</si>
  <si>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</si>
  <si>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</si>
  <si>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</si>
  <si>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</si>
  <si>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</si>
  <si>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</si>
  <si>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</si>
  <si>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</si>
  <si>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</si>
  <si>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</si>
  <si>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</si>
  <si>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</si>
  <si>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</si>
  <si>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</si>
  <si>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</si>
  <si>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</si>
  <si>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</si>
  <si>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</si>
  <si>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</si>
  <si>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</si>
  <si>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</si>
  <si>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</si>
  <si>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</si>
  <si>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</si>
  <si>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</si>
  <si>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</si>
  <si>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</si>
  <si>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</si>
  <si>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</si>
  <si>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</si>
  <si>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</si>
  <si>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</si>
  <si>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</si>
  <si>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</si>
  <si>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</si>
  <si>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</si>
  <si>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</si>
  <si>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</si>
  <si>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</si>
  <si>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</si>
  <si>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</si>
  <si>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</si>
  <si>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</si>
  <si>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</si>
  <si>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</si>
  <si>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</si>
  <si>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</si>
  <si>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</si>
  <si>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</si>
  <si>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</si>
  <si>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</si>
  <si>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</si>
  <si>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</si>
  <si>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</si>
  <si>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</si>
  <si>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</si>
  <si>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</si>
  <si>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</si>
  <si>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</si>
  <si>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</si>
  <si>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</si>
  <si>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</si>
  <si>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</si>
  <si>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</si>
  <si>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</si>
  <si>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</si>
  <si>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</si>
  <si>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</si>
  <si>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</si>
  <si>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</si>
  <si>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</si>
  <si>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</si>
  <si>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</si>
  <si>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</si>
  <si>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</si>
  <si>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</si>
  <si>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</si>
  <si>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</si>
  <si>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</si>
  <si>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</si>
  <si>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</si>
  <si>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</si>
  <si>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</si>
  <si>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</si>
  <si>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</si>
  <si>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</si>
  <si>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</si>
  <si>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</si>
  <si>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</si>
  <si>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</si>
  <si>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</si>
  <si>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</si>
  <si>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</si>
  <si>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</si>
  <si>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</si>
  <si>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</si>
  <si>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</si>
  <si>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</si>
  <si>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</si>
  <si>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</si>
  <si>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</si>
  <si>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</si>
  <si>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</si>
  <si>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</si>
  <si>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</si>
  <si>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</si>
  <si>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</si>
  <si>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</si>
  <si>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</si>
  <si>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</si>
  <si>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</si>
  <si>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</si>
  <si>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</si>
  <si>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</si>
  <si>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</si>
  <si>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</si>
  <si>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</si>
  <si>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</si>
  <si>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</si>
  <si>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</si>
  <si>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</si>
  <si>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</si>
  <si>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</si>
  <si>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</si>
  <si>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</si>
  <si>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</si>
  <si>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</si>
  <si>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</si>
  <si>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</si>
  <si>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</si>
  <si>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</si>
  <si>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</si>
  <si>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</si>
  <si>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</si>
  <si>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</si>
  <si>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</si>
  <si>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</si>
  <si>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</si>
  <si>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</si>
  <si>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</si>
  <si>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</si>
  <si>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</si>
  <si>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</si>
  <si>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</si>
  <si>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</si>
  <si>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</si>
  <si>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</si>
  <si>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</si>
  <si>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</si>
  <si>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</si>
  <si>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</si>
  <si>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</si>
  <si>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</si>
  <si>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</si>
  <si>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</si>
  <si>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</si>
  <si>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</si>
  <si>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</si>
  <si>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</si>
  <si>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</si>
  <si>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</si>
  <si>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</si>
  <si>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</si>
  <si>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</si>
  <si>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</si>
  <si>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</si>
  <si>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</si>
  <si>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</si>
  <si>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</si>
  <si>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</si>
  <si>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</si>
  <si>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</si>
  <si>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</si>
  <si>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</si>
  <si>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</si>
  <si>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</si>
  <si>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</si>
  <si>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</si>
  <si>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</si>
  <si>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</si>
  <si>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</si>
  <si>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</si>
  <si>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</si>
  <si>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</si>
  <si>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</si>
  <si>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</si>
  <si>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</si>
  <si>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</si>
  <si>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</si>
  <si>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</si>
  <si>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</si>
  <si>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</si>
  <si>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</si>
  <si>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</si>
  <si>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</si>
  <si>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</si>
  <si>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</si>
  <si>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</si>
  <si>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</si>
  <si>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</si>
  <si>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</si>
  <si>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</si>
  <si>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</si>
  <si>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</si>
  <si>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</si>
  <si>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</si>
  <si>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</si>
  <si>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</si>
  <si>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</si>
  <si>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</si>
  <si>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</si>
  <si>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</si>
  <si>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</si>
  <si>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</si>
  <si>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</si>
  <si>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</si>
  <si>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</si>
  <si>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</si>
  <si>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</si>
  <si>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</si>
  <si>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</si>
  <si>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</si>
  <si>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</si>
  <si>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</si>
  <si>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</si>
  <si>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</si>
  <si>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</si>
  <si>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</si>
  <si>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</si>
  <si>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</si>
  <si>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</si>
  <si>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</si>
  <si>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</si>
  <si>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</si>
  <si>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</si>
  <si>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</si>
  <si>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</si>
  <si>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</si>
  <si>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</si>
  <si>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</si>
  <si>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</si>
  <si>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</si>
  <si>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</si>
  <si>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</si>
  <si>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</si>
  <si>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</si>
  <si>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</si>
  <si>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</si>
  <si>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</si>
  <si>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</si>
  <si>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</si>
  <si>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</si>
  <si>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</si>
  <si>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</si>
  <si>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</si>
  <si>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</si>
  <si>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</si>
  <si>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</si>
  <si>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</si>
  <si>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</si>
  <si>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</si>
  <si>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</si>
  <si>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</si>
  <si>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</si>
  <si>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</si>
  <si>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</si>
  <si>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</si>
  <si>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</si>
  <si>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</si>
  <si>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</si>
  <si>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</si>
  <si>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</si>
  <si>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</si>
  <si>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</si>
  <si>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</si>
  <si>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</si>
  <si>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</si>
  <si>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</si>
  <si>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</si>
  <si>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</si>
  <si>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</si>
  <si>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</si>
  <si>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</si>
  <si>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</si>
  <si>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</si>
  <si>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</si>
  <si>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</si>
  <si>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</si>
  <si>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</si>
  <si>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</si>
  <si>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</si>
  <si>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</si>
  <si>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</si>
  <si>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</si>
  <si>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</si>
  <si>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</si>
  <si>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</si>
  <si>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</si>
  <si>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</si>
  <si>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</si>
  <si>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</si>
  <si>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</si>
  <si>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</si>
  <si>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</si>
  <si>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</si>
  <si>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</si>
  <si>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</si>
  <si>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</si>
  <si>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</si>
  <si>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</si>
  <si>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</si>
  <si>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</si>
  <si>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</si>
  <si>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</si>
  <si>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</si>
  <si>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</si>
  <si>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</si>
  <si>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</si>
  <si>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</si>
  <si>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</si>
  <si>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</si>
  <si>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</si>
  <si>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</si>
  <si>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</si>
  <si>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</si>
  <si>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</si>
  <si>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</si>
  <si>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</si>
  <si>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</si>
  <si>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</si>
  <si>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</si>
  <si>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</si>
  <si>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</si>
  <si>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</si>
  <si>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</si>
  <si>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</si>
  <si>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</si>
  <si>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</si>
  <si>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</si>
  <si>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</si>
  <si>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</si>
  <si>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</si>
  <si>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</si>
  <si>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</si>
  <si>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</si>
  <si>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</si>
  <si>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</si>
  <si>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</si>
  <si>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</si>
  <si>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</si>
  <si>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</si>
  <si>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</si>
  <si>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</si>
  <si>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</si>
  <si>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</si>
  <si>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</si>
  <si>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</si>
  <si>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</si>
  <si>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</si>
  <si>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</si>
  <si>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</si>
  <si>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</si>
  <si>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</si>
  <si>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</si>
  <si>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</si>
  <si>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</si>
  <si>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</si>
  <si>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</si>
  <si>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</si>
  <si>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</si>
  <si>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</si>
  <si>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</si>
  <si>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</si>
  <si>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</si>
  <si>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</si>
  <si>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</si>
  <si>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</si>
  <si>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</si>
  <si>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</si>
  <si>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</si>
  <si>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</si>
  <si>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</si>
  <si>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</si>
  <si>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</si>
  <si>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</si>
  <si>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</si>
  <si>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</si>
  <si>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</si>
  <si>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</si>
  <si>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</si>
  <si>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</si>
  <si>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</si>
  <si>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</si>
  <si>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</si>
  <si>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</si>
  <si>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</si>
  <si>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</si>
  <si>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</si>
  <si>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</si>
  <si>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</si>
  <si>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</si>
  <si>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</si>
  <si>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</si>
  <si>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</si>
  <si>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</si>
  <si>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</si>
  <si>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</si>
  <si>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</si>
  <si>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</si>
  <si>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</si>
  <si>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</si>
  <si>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</si>
  <si>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</si>
  <si>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</si>
  <si>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</si>
  <si>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</si>
  <si>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</si>
  <si>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</si>
  <si>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</si>
  <si>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</si>
  <si>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</si>
  <si>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</si>
  <si>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</si>
  <si>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</si>
  <si>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</si>
  <si>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</si>
  <si>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</si>
  <si>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</si>
  <si>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</si>
  <si>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</si>
  <si>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</si>
  <si>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</si>
  <si>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</si>
  <si>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</si>
  <si>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</si>
  <si>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</si>
  <si>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</si>
  <si>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</si>
  <si>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</si>
  <si>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</si>
  <si>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</si>
  <si>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</si>
  <si>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</si>
  <si>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</si>
  <si>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</si>
  <si>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</si>
  <si>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</si>
  <si>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</si>
  <si>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</si>
  <si>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</si>
  <si>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</si>
  <si>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</si>
  <si>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</si>
  <si>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</si>
  <si>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</si>
  <si>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</si>
  <si>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</si>
  <si>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</si>
  <si>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</si>
  <si>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</si>
  <si>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</si>
  <si>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</si>
  <si>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</si>
  <si>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</si>
  <si>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</si>
  <si>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</si>
  <si>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</si>
  <si>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</si>
  <si>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</si>
  <si>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</si>
  <si>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</si>
  <si>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</si>
  <si>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</si>
  <si>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</si>
  <si>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</si>
  <si>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</si>
  <si>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</si>
  <si>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</si>
  <si>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</si>
  <si>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</si>
  <si>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</si>
  <si>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</si>
  <si>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</si>
  <si>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</si>
  <si>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</si>
  <si>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</si>
  <si>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</si>
  <si>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</si>
  <si>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</si>
  <si>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</si>
  <si>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</si>
  <si>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</si>
  <si>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</si>
  <si>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</si>
  <si>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</si>
  <si>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</si>
  <si>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</si>
  <si>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</si>
  <si>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</si>
  <si>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</si>
  <si>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</si>
  <si>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</si>
  <si>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</si>
  <si>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</si>
  <si>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</si>
  <si>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</si>
  <si>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</si>
  <si>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</si>
  <si>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</si>
  <si>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</si>
  <si>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</si>
  <si>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</si>
  <si>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</si>
  <si>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</si>
  <si>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</si>
  <si>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</si>
  <si>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</si>
  <si>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</si>
  <si>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</si>
  <si>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</si>
  <si>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</si>
  <si>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</si>
  <si>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</si>
  <si>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</si>
  <si>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</si>
  <si>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</si>
  <si>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</si>
  <si>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</si>
  <si>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</si>
  <si>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</si>
  <si>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</si>
  <si>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</si>
  <si>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</si>
  <si>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</si>
  <si>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</si>
  <si>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</si>
  <si>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</si>
  <si>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</si>
  <si>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</si>
  <si>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</si>
  <si>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</si>
  <si>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</si>
  <si>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</si>
  <si>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</si>
  <si>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</si>
  <si>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</si>
  <si>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</si>
  <si>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</si>
  <si>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</si>
  <si>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</si>
  <si>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</si>
  <si>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</si>
  <si>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</si>
  <si>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</si>
  <si>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</si>
  <si>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</si>
  <si>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</si>
  <si>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</si>
  <si>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</si>
  <si>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</si>
  <si>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</si>
  <si>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</si>
  <si>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</si>
  <si>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</si>
  <si>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</si>
  <si>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</si>
  <si>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</si>
  <si>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</si>
  <si>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</si>
  <si>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</si>
  <si>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</si>
  <si>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</si>
  <si>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</si>
  <si>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</si>
  <si>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</si>
  <si>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</si>
  <si>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</si>
  <si>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</si>
  <si>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</si>
  <si>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</si>
  <si>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</si>
  <si>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</si>
  <si>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</si>
  <si>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</si>
  <si>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</si>
  <si>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</si>
  <si>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</si>
  <si>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</si>
  <si>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</si>
  <si>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</si>
  <si>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</si>
  <si>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</si>
  <si>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</si>
  <si>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</si>
  <si>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</si>
  <si>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</si>
  <si>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</si>
  <si>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</si>
  <si>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</si>
  <si>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</si>
  <si>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</si>
  <si>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</si>
  <si>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</si>
  <si>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</si>
  <si>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</si>
  <si>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</si>
  <si>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</si>
  <si>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</si>
  <si>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</si>
  <si>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</si>
  <si>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</si>
  <si>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</si>
  <si>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</si>
  <si>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</si>
  <si>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</si>
  <si>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</si>
  <si>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</si>
  <si>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</si>
  <si>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</si>
  <si>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</si>
  <si>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</si>
  <si>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</si>
  <si>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</si>
  <si>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</si>
  <si>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</si>
  <si>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</si>
  <si>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</si>
  <si>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</si>
  <si>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</si>
  <si>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</si>
  <si>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</si>
  <si>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</si>
  <si>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</si>
  <si>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</si>
  <si>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</si>
  <si>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</si>
  <si>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</si>
  <si>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</si>
  <si>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</si>
  <si>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</si>
  <si>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</si>
  <si>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</si>
  <si>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</si>
  <si>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</si>
  <si>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</si>
  <si>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</si>
  <si>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</si>
  <si>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</si>
  <si>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</si>
  <si>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</si>
  <si>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</si>
  <si>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</si>
  <si>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</si>
  <si>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</si>
  <si>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</si>
  <si>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</si>
  <si>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</si>
  <si>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</si>
  <si>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</si>
  <si>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</si>
  <si>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</si>
  <si>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</si>
  <si>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</si>
  <si>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</si>
  <si>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</si>
  <si>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</si>
  <si>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</si>
  <si>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</si>
  <si>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</si>
  <si>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</si>
  <si>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</si>
  <si>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</si>
  <si>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</si>
  <si>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</si>
  <si>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</si>
  <si>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</si>
  <si>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</si>
  <si>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</si>
  <si>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</si>
  <si>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</si>
  <si>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</si>
  <si>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</si>
  <si>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</si>
  <si>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</si>
  <si>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</si>
  <si>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</si>
  <si>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</si>
  <si>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</si>
  <si>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</si>
  <si>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</si>
  <si>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</si>
  <si>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</si>
  <si>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</si>
  <si>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</si>
  <si>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</si>
  <si>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</si>
  <si>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</si>
  <si>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</si>
  <si>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</si>
  <si>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</si>
  <si>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</si>
  <si>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</si>
  <si>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</si>
  <si>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</si>
  <si>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</si>
  <si>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</si>
  <si>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</si>
  <si>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</si>
  <si>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</si>
  <si>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</si>
  <si>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</si>
  <si>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</si>
  <si>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</si>
  <si>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</si>
  <si>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</si>
  <si>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</si>
  <si>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</si>
  <si>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</si>
  <si>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</si>
  <si>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</si>
  <si>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</si>
  <si>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</si>
  <si>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</si>
  <si>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</si>
  <si>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</si>
  <si>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</si>
  <si>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</si>
  <si>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</si>
  <si>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</si>
  <si>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</si>
  <si>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</si>
  <si>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</si>
  <si>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</si>
  <si>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</si>
  <si>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</si>
  <si>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</si>
  <si>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</si>
  <si>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</si>
  <si>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</si>
  <si>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</si>
  <si>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</si>
  <si>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</si>
  <si>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</si>
  <si>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</si>
  <si>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</si>
  <si>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</si>
  <si>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</si>
  <si>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</si>
  <si>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</si>
  <si>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</si>
  <si>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</si>
  <si>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</si>
  <si>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</si>
  <si>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</si>
  <si>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</si>
  <si>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</si>
  <si>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</si>
  <si>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</si>
  <si>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</si>
  <si>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</si>
  <si>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</si>
  <si>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</si>
  <si>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</si>
  <si>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</si>
  <si>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</si>
  <si>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</si>
  <si>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</si>
  <si>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</si>
  <si>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</si>
  <si>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</si>
  <si>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</si>
  <si>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</si>
  <si>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</si>
  <si>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</si>
  <si>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</si>
  <si>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</si>
  <si>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</si>
  <si>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</si>
  <si>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</si>
  <si>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</si>
  <si>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</si>
  <si>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</si>
  <si>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</si>
  <si>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</si>
  <si>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</si>
  <si>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</si>
  <si>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</si>
  <si>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</si>
  <si>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</si>
  <si>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</si>
  <si>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</si>
  <si>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</si>
  <si>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</si>
  <si>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</si>
  <si>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</si>
  <si>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</si>
  <si>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</si>
  <si>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</si>
  <si>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</si>
  <si>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</si>
  <si>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</si>
  <si>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</si>
  <si>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</si>
  <si>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</si>
  <si>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</si>
  <si>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</si>
  <si>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</si>
  <si>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</si>
  <si>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</si>
  <si>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</si>
  <si>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</si>
  <si>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</si>
  <si>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</si>
  <si>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</si>
  <si>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</si>
  <si>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</si>
  <si>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</si>
  <si>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</si>
  <si>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</si>
  <si>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</si>
  <si>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</si>
  <si>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</si>
  <si>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</si>
  <si>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</si>
  <si>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</si>
  <si>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</si>
  <si>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</si>
  <si>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</si>
  <si>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</si>
  <si>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</si>
  <si>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</si>
  <si>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</si>
  <si>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</si>
  <si>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</si>
  <si>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</si>
  <si>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</si>
  <si>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</si>
  <si>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</si>
  <si>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</si>
  <si>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</si>
  <si>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</si>
  <si>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</si>
  <si>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</si>
  <si>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</si>
  <si>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</si>
  <si>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</si>
  <si>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</si>
  <si>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</si>
  <si>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</si>
  <si>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</si>
  <si>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</si>
  <si>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</si>
  <si>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</si>
  <si>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</si>
  <si>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</si>
  <si>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</si>
  <si>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</si>
  <si>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</si>
  <si>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</si>
  <si>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</si>
  <si>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</si>
  <si>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</si>
  <si>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</si>
  <si>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</si>
  <si>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</si>
  <si>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</si>
  <si>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</si>
  <si>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</si>
  <si>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</si>
  <si>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</si>
  <si>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</si>
  <si>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</si>
  <si>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</si>
  <si>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</si>
  <si>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</si>
  <si>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</si>
  <si>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</si>
  <si>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</si>
  <si>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</si>
  <si>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</si>
  <si>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</si>
  <si>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</si>
  <si>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</si>
  <si>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</si>
  <si>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</si>
  <si>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</si>
  <si>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</si>
  <si>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</si>
  <si>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</si>
  <si>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</si>
  <si>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</si>
  <si>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</si>
  <si>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</si>
  <si>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</si>
  <si>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</si>
  <si>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</si>
  <si>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</si>
  <si>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</si>
  <si>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</si>
  <si>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</si>
  <si>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</si>
  <si>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</si>
  <si>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</si>
  <si>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</si>
  <si>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</si>
  <si>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</si>
  <si>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</si>
  <si>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</si>
  <si>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</si>
  <si>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</si>
  <si>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</si>
  <si>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</si>
  <si>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</si>
  <si>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</si>
  <si>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</si>
  <si>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</si>
  <si>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</si>
  <si>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</si>
  <si>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</si>
  <si>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</si>
  <si>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</si>
  <si>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</si>
  <si>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</si>
  <si>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</si>
  <si>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</si>
  <si>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</si>
  <si>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</si>
  <si>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</si>
  <si>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</si>
  <si>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</si>
  <si>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</si>
  <si>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</si>
  <si>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</si>
  <si>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</si>
  <si>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</si>
  <si>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</si>
  <si>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</si>
  <si>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</si>
  <si>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</si>
  <si>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</si>
  <si>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</si>
  <si>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</si>
  <si>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</si>
  <si>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</si>
  <si>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</si>
  <si>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</si>
  <si>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</si>
  <si>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</si>
  <si>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</si>
  <si>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</si>
  <si>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</si>
  <si>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</si>
  <si>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</si>
  <si>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</si>
  <si>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</si>
  <si>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</si>
  <si>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</si>
  <si>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</si>
  <si>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</si>
  <si>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</si>
  <si>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</si>
  <si>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</si>
  <si>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</si>
  <si>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</si>
  <si>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</si>
  <si>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</si>
  <si>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</si>
  <si>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</si>
  <si>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</si>
  <si>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</si>
  <si>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</si>
  <si>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</si>
  <si>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</si>
  <si>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</si>
  <si>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</si>
  <si>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</si>
  <si>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</si>
  <si>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</si>
  <si>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</si>
  <si>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</si>
  <si>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</si>
  <si>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</si>
  <si>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</si>
  <si>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</si>
  <si>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</si>
  <si>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</si>
  <si>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</si>
  <si>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</si>
  <si>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</si>
  <si>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</si>
  <si>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</si>
  <si>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</si>
  <si>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</si>
  <si>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</si>
  <si>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</si>
  <si>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</si>
  <si>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</si>
  <si>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</si>
  <si>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</si>
  <si>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</si>
  <si>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</si>
  <si>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</si>
  <si>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</si>
  <si>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</si>
  <si>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</si>
  <si>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</si>
  <si>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</si>
  <si>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</si>
  <si>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</si>
  <si>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</si>
  <si>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</si>
  <si>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</si>
  <si>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</si>
  <si>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</si>
  <si>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</si>
  <si>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</si>
  <si>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</si>
  <si>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</si>
  <si>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</si>
  <si>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</si>
  <si>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</si>
  <si>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</si>
  <si>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</si>
  <si>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</si>
  <si>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</si>
  <si>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</si>
  <si>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</si>
  <si>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</si>
  <si>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</si>
  <si>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</si>
  <si>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</si>
  <si>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</si>
  <si>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</si>
  <si>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</si>
  <si>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</si>
  <si>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</si>
  <si>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</si>
  <si>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</si>
  <si>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</si>
  <si>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</si>
  <si>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</si>
  <si>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</si>
  <si>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</si>
  <si>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</si>
  <si>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</si>
  <si>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</si>
  <si>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</si>
  <si>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</si>
  <si>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</si>
  <si>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</si>
  <si>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</si>
  <si>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</si>
  <si>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</si>
  <si>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</si>
  <si>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</si>
  <si>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</si>
  <si>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</si>
  <si>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</si>
  <si>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</si>
  <si>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</si>
  <si>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</si>
  <si>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</si>
  <si>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</si>
  <si>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</si>
  <si>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</si>
  <si>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</si>
  <si>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</si>
  <si>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</si>
  <si>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</si>
  <si>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</si>
  <si>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</si>
  <si>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</si>
  <si>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</si>
  <si>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</si>
  <si>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</si>
  <si>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</si>
  <si>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</si>
  <si>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</si>
  <si>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</si>
  <si>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</si>
  <si>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</si>
  <si>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</si>
  <si>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</si>
  <si>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</si>
  <si>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</si>
  <si>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</si>
  <si>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</si>
  <si>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</si>
  <si>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</si>
  <si>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</si>
  <si>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</si>
  <si>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</si>
  <si>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</si>
  <si>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</si>
  <si>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</si>
  <si>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</si>
  <si>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</si>
  <si>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</si>
  <si>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</si>
  <si>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</si>
  <si>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</si>
  <si>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</si>
  <si>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</si>
  <si>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</si>
  <si>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</si>
  <si>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</si>
  <si>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</si>
  <si>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</si>
  <si>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</si>
  <si>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</si>
  <si>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</si>
  <si>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</si>
  <si>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</si>
  <si>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</si>
  <si>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</si>
  <si>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</si>
  <si>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</si>
  <si>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</si>
  <si>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</si>
  <si>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</si>
  <si>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</si>
  <si>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</si>
  <si>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</si>
  <si>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</si>
  <si>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</si>
  <si>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</si>
  <si>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</si>
  <si>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</si>
  <si>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</si>
  <si>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</si>
  <si>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</si>
  <si>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</si>
  <si>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</si>
  <si>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</si>
  <si>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</si>
  <si>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</si>
  <si>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</si>
  <si>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</si>
  <si>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</si>
  <si>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</si>
  <si>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</si>
  <si>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</si>
  <si>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</si>
  <si>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</si>
  <si>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</si>
  <si>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</si>
  <si>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</si>
  <si>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</si>
  <si>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</si>
  <si>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</si>
  <si>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</si>
  <si>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</si>
  <si>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</si>
  <si>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</si>
  <si>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</si>
  <si>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</si>
  <si>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</si>
  <si>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</si>
  <si>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</si>
  <si>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</si>
  <si>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</si>
  <si>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</si>
  <si>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</si>
  <si>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</si>
  <si>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</si>
  <si>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</si>
  <si>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</si>
  <si>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</si>
  <si>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</si>
  <si>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</si>
  <si>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</si>
  <si>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</si>
  <si>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</si>
  <si>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</si>
  <si>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</si>
  <si>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</si>
  <si>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</si>
  <si>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</si>
  <si>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</si>
  <si>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</si>
  <si>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</si>
  <si>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</si>
  <si>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</si>
  <si>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</si>
  <si>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</si>
  <si>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</si>
  <si>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</si>
  <si>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</si>
  <si>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</si>
  <si>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</si>
  <si>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</si>
  <si>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</si>
  <si>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</si>
  <si>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</si>
  <si>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</si>
  <si>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</si>
  <si>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</si>
  <si>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</si>
  <si>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</si>
  <si>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</si>
  <si>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</si>
  <si>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</si>
  <si>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</si>
  <si>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</si>
  <si>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</si>
  <si>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</si>
  <si>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</si>
  <si>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</si>
  <si>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</si>
  <si>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</si>
  <si>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</si>
  <si>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</si>
  <si>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</si>
  <si>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</si>
  <si>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</si>
  <si>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</si>
  <si>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</si>
  <si>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</si>
  <si>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</si>
  <si>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</si>
  <si>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</si>
  <si>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</si>
  <si>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</si>
  <si>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</si>
  <si>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</si>
  <si>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</si>
  <si>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</si>
  <si>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</si>
  <si>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</si>
  <si>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</si>
  <si>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</si>
  <si>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</si>
  <si>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</si>
  <si>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</si>
  <si>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</si>
  <si>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</si>
  <si>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</si>
  <si>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</si>
  <si>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</si>
  <si>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</si>
  <si>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</si>
  <si>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</si>
  <si>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</si>
  <si>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</si>
  <si>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</si>
  <si>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</si>
  <si>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</si>
  <si>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</si>
  <si>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</si>
  <si>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</si>
  <si>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</si>
  <si>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</si>
  <si>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</si>
  <si>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</si>
  <si>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</si>
  <si>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</si>
  <si>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</si>
  <si>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</si>
  <si>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</si>
  <si>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</si>
  <si>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</si>
  <si>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</si>
  <si>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</si>
  <si>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</si>
  <si>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</si>
  <si>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</si>
  <si>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</si>
  <si>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</si>
  <si>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</si>
  <si>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</si>
  <si>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</si>
  <si>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</si>
  <si>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</si>
  <si>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</si>
  <si>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</si>
  <si>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</si>
  <si>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</si>
  <si>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</si>
  <si>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</si>
  <si>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</si>
  <si>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</si>
  <si>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</si>
  <si>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</si>
  <si>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</si>
  <si>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</si>
  <si>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</si>
  <si>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</si>
  <si>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</si>
  <si>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</si>
  <si>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</si>
  <si>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</si>
  <si>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</si>
  <si>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</si>
  <si>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</si>
  <si>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</si>
  <si>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</si>
  <si>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</si>
  <si>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</si>
  <si>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</si>
  <si>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</si>
  <si>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</si>
  <si>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</si>
  <si>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</si>
  <si>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</si>
  <si>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</si>
  <si>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</si>
  <si>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</si>
  <si>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</si>
  <si>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</si>
  <si>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</si>
  <si>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</si>
  <si>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</si>
  <si>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</si>
  <si>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</si>
  <si>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</si>
  <si>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</si>
  <si>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</si>
  <si>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</si>
  <si>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</si>
  <si>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</si>
  <si>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</si>
  <si>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</si>
  <si>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</si>
  <si>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</si>
  <si>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</si>
  <si>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</si>
  <si>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</si>
  <si>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</si>
  <si>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</si>
  <si>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</si>
  <si>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</si>
  <si>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</si>
  <si>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</si>
  <si>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</si>
  <si>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</si>
  <si>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</si>
  <si>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</si>
  <si>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</si>
  <si>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</si>
  <si>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</si>
  <si>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</si>
  <si>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</si>
  <si>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</si>
  <si>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</si>
  <si>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</si>
  <si>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</si>
  <si>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</si>
  <si>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</si>
  <si>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</si>
  <si>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</si>
  <si>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</si>
  <si>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</si>
  <si>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</si>
  <si>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</si>
  <si>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</si>
  <si>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</si>
  <si>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</si>
  <si>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</si>
  <si>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</si>
  <si>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</si>
  <si>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</si>
  <si>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</si>
  <si>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</si>
  <si>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</si>
  <si>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</si>
  <si>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</si>
  <si>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</si>
  <si>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</si>
  <si>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</si>
  <si>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</si>
  <si>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</si>
  <si>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</si>
  <si>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</si>
  <si>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</si>
  <si>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</si>
  <si>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</si>
  <si>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</si>
  <si>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</si>
  <si>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</si>
  <si>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</si>
  <si>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</si>
  <si>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</si>
  <si>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</si>
  <si>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</si>
  <si>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</si>
  <si>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</si>
  <si>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</si>
  <si>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</si>
  <si>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</si>
  <si>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</si>
  <si>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</si>
  <si>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</si>
  <si>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</si>
  <si>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</si>
  <si>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</si>
  <si>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</si>
  <si>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</si>
  <si>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</si>
  <si>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</si>
  <si>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</si>
  <si>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</si>
  <si>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</si>
  <si>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</si>
  <si>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</si>
  <si>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</si>
  <si>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</si>
  <si>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</si>
  <si>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</si>
  <si>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</si>
  <si>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</si>
  <si>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</si>
  <si>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</si>
  <si>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</si>
  <si>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</si>
  <si>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</si>
  <si>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</si>
  <si>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</si>
  <si>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</si>
  <si>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</si>
  <si>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</si>
  <si>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</si>
  <si>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</si>
  <si>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</si>
  <si>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</si>
  <si>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</si>
  <si>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</si>
  <si>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</si>
  <si>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</si>
  <si>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</si>
  <si>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</si>
  <si>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</si>
  <si>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</si>
  <si>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</si>
  <si>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</si>
  <si>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</si>
  <si>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</si>
  <si>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</si>
  <si>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</si>
  <si>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</si>
  <si>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</si>
  <si>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</si>
  <si>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</si>
  <si>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</si>
  <si>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</si>
  <si>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</si>
  <si>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</si>
  <si>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</si>
  <si>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</si>
  <si>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</si>
  <si>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</si>
  <si>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</si>
  <si>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</si>
  <si>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</si>
  <si>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</si>
  <si>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</si>
  <si>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</si>
  <si>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</si>
  <si>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</si>
  <si>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</si>
  <si>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</si>
  <si>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</si>
  <si>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</si>
  <si>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</si>
  <si>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</si>
  <si>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</si>
  <si>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</si>
  <si>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</si>
  <si>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</si>
  <si>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</si>
  <si>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</si>
  <si>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</si>
  <si>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</si>
  <si>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</si>
  <si>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</si>
  <si>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</si>
  <si>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</si>
  <si>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</si>
  <si>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</si>
  <si>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</si>
  <si>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</si>
  <si>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</si>
  <si>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</si>
  <si>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</si>
  <si>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</si>
  <si>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</si>
  <si>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</si>
  <si>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</si>
  <si>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</si>
  <si>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</si>
  <si>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</si>
  <si>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</si>
  <si>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</si>
  <si>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</si>
  <si>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</si>
  <si>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</si>
  <si>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</si>
  <si>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</si>
  <si>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</si>
  <si>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</si>
  <si>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</si>
  <si>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</si>
  <si>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</si>
  <si>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</si>
  <si>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</si>
  <si>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</si>
  <si>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</si>
  <si>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</si>
  <si>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</si>
  <si>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</si>
  <si>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</si>
  <si>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</si>
  <si>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</si>
  <si>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</si>
  <si>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</si>
  <si>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</si>
  <si>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</si>
  <si>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</si>
  <si>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</si>
  <si>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</si>
  <si>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</si>
  <si>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</si>
  <si>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</si>
  <si>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</si>
  <si>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</si>
  <si>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</si>
  <si>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</si>
  <si>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</si>
  <si>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</si>
  <si>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</si>
  <si>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</si>
  <si>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</si>
  <si>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</si>
  <si>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</si>
  <si>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</si>
  <si>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</si>
  <si>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</si>
  <si>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</si>
  <si>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</si>
  <si>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</si>
  <si>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</si>
  <si>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</si>
  <si>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</si>
  <si>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</si>
  <si>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</si>
  <si>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</si>
  <si>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</si>
  <si>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</si>
  <si>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</si>
  <si>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</si>
  <si>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</si>
  <si>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</si>
  <si>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</si>
  <si>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</si>
  <si>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</si>
  <si>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</si>
  <si>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</si>
  <si>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</si>
  <si>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</si>
  <si>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</si>
  <si>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</si>
  <si>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</si>
  <si>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</si>
  <si>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</si>
  <si>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</si>
  <si>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</si>
  <si>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</si>
  <si>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</si>
  <si>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</si>
  <si>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</si>
  <si>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</si>
  <si>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</si>
  <si>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</si>
  <si>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</si>
  <si>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</si>
  <si>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</si>
  <si>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</si>
  <si>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</si>
  <si>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</si>
  <si>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</si>
  <si>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</si>
  <si>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</si>
  <si>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</si>
  <si>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</si>
  <si>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</si>
  <si>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</si>
  <si>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</si>
  <si>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</si>
  <si>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</si>
  <si>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</si>
  <si>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</si>
  <si>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</si>
  <si>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</si>
  <si>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</si>
  <si>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</si>
  <si>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</si>
  <si>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</si>
  <si>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</si>
  <si>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</si>
  <si>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</si>
  <si>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</si>
  <si>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</si>
  <si>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</si>
  <si>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</si>
  <si>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</si>
  <si>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</si>
  <si>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</si>
  <si>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</si>
  <si>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</si>
  <si>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</si>
  <si>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</si>
  <si>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</si>
  <si>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</si>
  <si>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</si>
  <si>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</si>
  <si>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</si>
  <si>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</si>
  <si>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</si>
  <si>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</si>
  <si>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</si>
  <si>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</si>
  <si>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</si>
  <si>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</si>
  <si>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</si>
  <si>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</si>
  <si>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</si>
  <si>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</si>
  <si>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</si>
  <si>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</si>
  <si>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</si>
  <si>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</si>
  <si>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</si>
  <si>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</si>
  <si>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</si>
  <si>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</si>
  <si>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</si>
  <si>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</si>
  <si>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</si>
  <si>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</si>
  <si>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</si>
  <si>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</si>
  <si>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</si>
  <si>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</si>
  <si>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</si>
  <si>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</si>
  <si>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</si>
  <si>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</si>
  <si>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</si>
  <si>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</si>
  <si>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</si>
  <si>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</si>
  <si>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</si>
  <si>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</si>
  <si>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</si>
  <si>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</si>
  <si>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</si>
  <si>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</si>
  <si>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</si>
  <si>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</si>
  <si>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</si>
  <si>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</si>
  <si>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</si>
  <si>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</si>
  <si>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</si>
  <si>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</si>
  <si>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</si>
  <si>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</si>
  <si>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</si>
  <si>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</si>
  <si>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</si>
  <si>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</si>
  <si>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</si>
  <si>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</si>
  <si>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</si>
  <si>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</si>
  <si>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</si>
  <si>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</si>
  <si>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</si>
  <si>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</si>
  <si>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</si>
  <si>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</si>
  <si>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</si>
  <si>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</si>
  <si>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</si>
  <si>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</si>
  <si>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</si>
  <si>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</si>
  <si>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</si>
  <si>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</si>
  <si>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</si>
  <si>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</si>
  <si>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</si>
  <si>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</si>
  <si>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</si>
  <si>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</si>
  <si>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</si>
  <si>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</si>
  <si>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</si>
  <si>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</si>
  <si>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</si>
  <si>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</si>
  <si>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</si>
  <si>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</si>
  <si>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</si>
  <si>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</si>
  <si>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</si>
  <si>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</si>
  <si>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</si>
  <si>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</si>
  <si>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</si>
  <si>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</si>
  <si>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</si>
  <si>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</si>
  <si>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</si>
  <si>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</si>
  <si>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</si>
  <si>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</si>
  <si>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</si>
  <si>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</si>
  <si>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</si>
  <si>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</si>
  <si>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</si>
  <si>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</si>
  <si>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</si>
  <si>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</si>
  <si>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</si>
  <si>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</si>
  <si>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</si>
  <si>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</si>
  <si>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</si>
  <si>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</si>
  <si>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</si>
  <si>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</si>
  <si>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</si>
  <si>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</si>
  <si>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</si>
  <si>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</si>
  <si>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</si>
  <si>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</si>
  <si>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</si>
  <si>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</si>
  <si>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</si>
  <si>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</si>
  <si>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</si>
  <si>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</si>
  <si>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</si>
  <si>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</si>
  <si>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</si>
  <si>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</si>
  <si>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</si>
  <si>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</si>
  <si>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</si>
  <si>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</si>
  <si>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</si>
  <si>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</si>
  <si>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</si>
  <si>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</si>
  <si>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</si>
  <si>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</si>
  <si>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</si>
  <si>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</si>
  <si>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</si>
  <si>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</si>
  <si>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</si>
  <si>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</si>
  <si>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</si>
  <si>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</si>
  <si>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</si>
  <si>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</si>
  <si>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</si>
  <si>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</si>
  <si>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</si>
  <si>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</si>
  <si>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</si>
  <si>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</si>
  <si>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</si>
  <si>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</si>
  <si>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</si>
  <si>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</si>
  <si>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</si>
  <si>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</si>
  <si>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</si>
  <si>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</si>
  <si>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</si>
  <si>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</si>
  <si>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</si>
  <si>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</si>
  <si>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</si>
  <si>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</si>
  <si>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</si>
  <si>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</si>
  <si>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</si>
  <si>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</si>
  <si>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</si>
  <si>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</si>
  <si>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</si>
  <si>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</si>
  <si>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</si>
  <si>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</si>
  <si>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</si>
  <si>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</si>
  <si>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</si>
  <si>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</si>
  <si>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</si>
  <si>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</si>
  <si>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</si>
  <si>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</si>
  <si>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</si>
  <si>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</si>
  <si>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</si>
  <si>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</si>
  <si>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</si>
  <si>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</si>
  <si>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</si>
  <si>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</si>
  <si>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</si>
  <si>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</si>
  <si>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</si>
  <si>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</si>
  <si>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</si>
  <si>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</si>
  <si>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</si>
  <si>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</si>
  <si>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</si>
  <si>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</si>
  <si>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</si>
  <si>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</si>
  <si>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</si>
  <si>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</si>
  <si>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</si>
  <si>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</si>
  <si>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</si>
  <si>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</si>
  <si>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</si>
  <si>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</si>
  <si>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</si>
  <si>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</si>
  <si>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</si>
  <si>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</si>
  <si>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</si>
  <si>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</si>
  <si>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</si>
  <si>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</si>
  <si>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</si>
  <si>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</si>
  <si>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</si>
  <si>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</si>
  <si>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</si>
  <si>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</si>
  <si>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</si>
  <si>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</si>
  <si>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</si>
  <si>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</si>
  <si>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</si>
  <si>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</si>
  <si>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</si>
  <si>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</si>
  <si>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</si>
  <si>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</si>
  <si>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</si>
  <si>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</si>
  <si>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</si>
  <si>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</si>
  <si>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</si>
  <si>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</si>
  <si>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</si>
  <si>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</si>
  <si>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</si>
  <si>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</si>
  <si>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</si>
  <si>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</si>
  <si>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</si>
  <si>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</si>
  <si>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</si>
  <si>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</si>
  <si>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</si>
  <si>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</si>
  <si>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</si>
  <si>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</si>
  <si>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</si>
  <si>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</si>
  <si>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</si>
  <si>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</si>
  <si>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</si>
  <si>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</si>
  <si>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</si>
  <si>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</si>
  <si>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</si>
  <si>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</si>
  <si>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</si>
  <si>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</si>
  <si>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</si>
  <si>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</si>
  <si>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</si>
  <si>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</si>
  <si>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</si>
  <si>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</si>
  <si>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</si>
  <si>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</si>
  <si>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</si>
  <si>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</si>
  <si>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</si>
  <si>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</si>
  <si>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</si>
  <si>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</si>
  <si>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</si>
  <si>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</si>
  <si>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</si>
  <si>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</si>
  <si>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</si>
  <si>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</si>
  <si>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</si>
  <si>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</si>
  <si>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</si>
  <si>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</si>
  <si>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</si>
  <si>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</si>
  <si>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</si>
  <si>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</si>
  <si>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</si>
  <si>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</si>
  <si>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</si>
  <si>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</si>
  <si>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</si>
  <si>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</si>
  <si>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</si>
  <si>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</si>
  <si>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</si>
  <si>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</si>
  <si>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</si>
  <si>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</si>
  <si>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</si>
  <si>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</si>
  <si>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</si>
  <si>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</si>
  <si>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</si>
  <si>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</si>
  <si>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</si>
  <si>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</si>
  <si>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</si>
  <si>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</si>
  <si>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</si>
  <si>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</si>
  <si>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</si>
  <si>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</si>
  <si>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</si>
  <si>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</si>
  <si>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</si>
  <si>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</si>
  <si>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</si>
  <si>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</si>
  <si>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</si>
  <si>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</si>
  <si>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</si>
  <si>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</si>
  <si>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</si>
  <si>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</si>
  <si>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</si>
  <si>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</si>
  <si>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</si>
  <si>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</si>
  <si>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</si>
  <si>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</si>
  <si>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</si>
  <si>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</si>
  <si>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</si>
  <si>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</si>
  <si>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</si>
  <si>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</si>
  <si>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</si>
  <si>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</si>
  <si>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</si>
  <si>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</si>
  <si>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</si>
  <si>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</si>
  <si>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</si>
  <si>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</si>
  <si>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</si>
  <si>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</si>
  <si>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</si>
  <si>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</si>
  <si>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</si>
  <si>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</si>
  <si>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</si>
  <si>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</si>
  <si>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</si>
  <si>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</si>
  <si>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</si>
  <si>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</si>
  <si>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</si>
  <si>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</si>
  <si>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</si>
  <si>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</si>
  <si>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</si>
  <si>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</si>
  <si>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</si>
  <si>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</si>
  <si>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</si>
  <si>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</si>
  <si>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</si>
  <si>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</si>
  <si>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</si>
  <si>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</si>
  <si>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</si>
  <si>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</si>
  <si>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</si>
  <si>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</si>
  <si>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</si>
  <si>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</si>
  <si>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</si>
  <si>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</si>
  <si>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</si>
  <si>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</si>
  <si>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</si>
  <si>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</si>
  <si>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</si>
  <si>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</si>
  <si>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</si>
  <si>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</si>
  <si>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</si>
  <si>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</si>
  <si>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</si>
  <si>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</si>
  <si>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</si>
  <si>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</si>
  <si>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</si>
  <si>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</si>
  <si>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</si>
  <si>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</si>
  <si>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</si>
  <si>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</si>
  <si>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</si>
  <si>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</si>
  <si>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</si>
  <si>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</si>
  <si>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</si>
  <si>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</si>
  <si>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</si>
  <si>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</si>
  <si>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</si>
  <si>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</si>
  <si>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</si>
  <si>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</si>
  <si>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</si>
  <si>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</si>
  <si>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</si>
  <si>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</si>
  <si>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</si>
  <si>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</si>
  <si>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</si>
  <si>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</si>
  <si>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</si>
  <si>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</si>
  <si>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</si>
  <si>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</si>
  <si>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</si>
  <si>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</si>
  <si>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</si>
  <si>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</si>
  <si>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</si>
  <si>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</si>
  <si>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</si>
  <si>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</si>
  <si>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</si>
  <si>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</si>
  <si>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</si>
  <si>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</si>
  <si>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</si>
  <si>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</si>
  <si>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</si>
  <si>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</si>
  <si>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</si>
  <si>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</si>
  <si>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</si>
  <si>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</si>
  <si>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</si>
  <si>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</si>
  <si>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</si>
  <si>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</si>
  <si>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</si>
  <si>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</si>
  <si>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</si>
  <si>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</si>
  <si>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</si>
  <si>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</si>
  <si>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</si>
  <si>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</si>
  <si>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</si>
  <si>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</si>
  <si>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</si>
  <si>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</si>
  <si>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</si>
  <si>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</si>
  <si>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</si>
  <si>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</si>
  <si>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</si>
  <si>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</si>
  <si>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</si>
  <si>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</si>
  <si>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</si>
  <si>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</si>
  <si>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</si>
  <si>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</si>
  <si>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</si>
  <si>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</si>
  <si>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</si>
  <si>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</si>
  <si>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</si>
  <si>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</si>
  <si>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</si>
  <si>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</si>
  <si>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</si>
  <si>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</si>
  <si>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</si>
  <si>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</si>
  <si>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</si>
  <si>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</si>
  <si>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</si>
  <si>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</si>
  <si>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</si>
  <si>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</si>
  <si>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</si>
  <si>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</si>
  <si>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</si>
  <si>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</si>
  <si>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</si>
  <si>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</si>
  <si>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</si>
  <si>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</si>
  <si>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</si>
  <si>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</si>
  <si>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</si>
  <si>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</si>
  <si>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</si>
  <si>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</si>
  <si>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</si>
  <si>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</si>
  <si>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</si>
  <si>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</si>
  <si>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</si>
  <si>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</si>
  <si>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</si>
  <si>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</si>
  <si>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</si>
  <si>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</si>
  <si>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</si>
  <si>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</si>
  <si>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</si>
  <si>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</si>
  <si>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</si>
  <si>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</si>
  <si>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</si>
  <si>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</si>
  <si>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</si>
  <si>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</si>
  <si>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</si>
  <si>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</si>
  <si>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</si>
  <si>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</si>
  <si>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</si>
  <si>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</si>
  <si>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</si>
  <si>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</si>
  <si>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</si>
  <si>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</si>
  <si>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</si>
  <si>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</si>
  <si>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</si>
  <si>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</si>
  <si>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</si>
  <si>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</si>
  <si>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</si>
  <si>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</si>
  <si>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</si>
  <si>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</si>
  <si>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</si>
  <si>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</si>
  <si>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</si>
  <si>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</si>
  <si>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</si>
  <si>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</si>
  <si>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</si>
  <si>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</si>
  <si>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</si>
  <si>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</si>
  <si>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</si>
  <si>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</si>
  <si>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</si>
  <si>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</si>
  <si>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</si>
  <si>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</si>
  <si>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</si>
  <si>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</si>
  <si>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</si>
  <si>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</si>
  <si>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</si>
  <si>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</si>
  <si>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</si>
  <si>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</si>
  <si>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</si>
  <si>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</si>
  <si>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</si>
  <si>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</si>
  <si>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</si>
  <si>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</si>
  <si>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</si>
  <si>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</si>
  <si>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</si>
  <si>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</si>
  <si>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</si>
  <si>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</si>
  <si>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</si>
  <si>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</si>
  <si>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</si>
  <si>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</si>
  <si>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</si>
  <si>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</si>
  <si>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</si>
  <si>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</si>
  <si>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</si>
  <si>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</si>
  <si>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</si>
  <si>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</si>
  <si>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</si>
  <si>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</si>
  <si>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</si>
  <si>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</si>
  <si>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</si>
  <si>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</si>
  <si>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</si>
  <si>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</si>
  <si>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</si>
  <si>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</si>
  <si>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</si>
  <si>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</si>
  <si>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</si>
  <si>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</si>
  <si>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</si>
  <si>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</si>
  <si>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</si>
  <si>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</si>
  <si>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</si>
  <si>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</si>
  <si>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</si>
  <si>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</si>
  <si>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</si>
  <si>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</si>
  <si>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</si>
  <si>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</si>
  <si>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</si>
  <si>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</si>
  <si>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</si>
  <si>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</si>
  <si>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</si>
  <si>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</si>
  <si>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</si>
  <si>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</si>
  <si>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</si>
  <si>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</si>
  <si>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</si>
  <si>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</si>
  <si>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</si>
  <si>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</si>
  <si>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</si>
  <si>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</si>
  <si>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</si>
  <si>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</si>
  <si>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</si>
  <si>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</si>
  <si>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</si>
  <si>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</si>
  <si>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</si>
  <si>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</si>
  <si>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</si>
  <si>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</si>
  <si>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</si>
  <si>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</si>
  <si>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</si>
  <si>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</si>
  <si>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</si>
  <si>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</si>
  <si>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</si>
  <si>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</si>
  <si>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</si>
  <si>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</si>
  <si>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</si>
  <si>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</si>
  <si>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</si>
  <si>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</si>
  <si>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</si>
  <si>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</si>
  <si>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</si>
  <si>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</si>
  <si>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</si>
  <si>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</si>
  <si>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</si>
  <si>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</si>
  <si>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</si>
  <si>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</si>
  <si>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</si>
  <si>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</si>
  <si>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</si>
  <si>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</si>
  <si>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</si>
  <si>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</si>
  <si>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</si>
  <si>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</si>
  <si>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</si>
  <si>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</si>
  <si>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</si>
  <si>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</si>
  <si>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</si>
  <si>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</si>
  <si>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</si>
  <si>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</si>
  <si>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</si>
  <si>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</si>
  <si>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</si>
  <si>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</si>
  <si>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</si>
  <si>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</si>
  <si>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</si>
  <si>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</si>
  <si>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</si>
  <si>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</si>
  <si>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</si>
  <si>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</si>
  <si>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</si>
  <si>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</si>
  <si>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</si>
  <si>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</si>
  <si>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</si>
  <si>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</si>
  <si>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</si>
  <si>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</si>
  <si>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</si>
  <si>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</si>
  <si>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</si>
  <si>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</si>
  <si>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</si>
  <si>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</si>
  <si>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</si>
  <si>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</si>
  <si>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</si>
  <si>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</si>
  <si>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</si>
  <si>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</si>
  <si>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</si>
  <si>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</si>
  <si>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</si>
  <si>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</si>
  <si>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</si>
  <si>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</si>
  <si>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</si>
  <si>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</si>
  <si>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</si>
  <si>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</si>
  <si>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</si>
  <si>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</si>
  <si>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</si>
  <si>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</si>
  <si>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</si>
  <si>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</si>
  <si>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</si>
  <si>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</si>
  <si>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</si>
  <si>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</si>
  <si>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</si>
  <si>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</si>
  <si>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</si>
  <si>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</si>
  <si>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</si>
  <si>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</si>
  <si>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</si>
  <si>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</si>
  <si>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</si>
  <si>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</si>
  <si>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</si>
  <si>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</si>
  <si>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</si>
  <si>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</si>
  <si>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</si>
  <si>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</si>
  <si>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</si>
  <si>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</si>
  <si>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</si>
  <si>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</si>
  <si>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</si>
  <si>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</si>
  <si>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</si>
  <si>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</si>
  <si>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</si>
  <si>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</si>
  <si>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</si>
  <si>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</si>
  <si>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</si>
  <si>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</si>
  <si>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</si>
  <si>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</si>
  <si>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</si>
  <si>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</si>
  <si>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</si>
  <si>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</si>
  <si>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</si>
  <si>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</si>
  <si>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</si>
  <si>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</si>
  <si>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</si>
  <si>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</si>
  <si>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</si>
  <si>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</si>
  <si>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</si>
  <si>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</si>
  <si>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</si>
  <si>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</si>
  <si>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</si>
  <si>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</si>
  <si>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</si>
  <si>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</si>
  <si>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</si>
  <si>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</si>
  <si>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</si>
  <si>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</si>
  <si>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</si>
  <si>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</si>
  <si>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</si>
  <si>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</si>
  <si>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</si>
  <si>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</si>
  <si>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</si>
  <si>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</si>
  <si>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</si>
  <si>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</si>
  <si>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</si>
  <si>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</si>
  <si>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</si>
  <si>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</si>
  <si>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</si>
  <si>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</si>
  <si>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</si>
  <si>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</si>
  <si>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</si>
  <si>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</si>
  <si>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</si>
  <si>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</si>
  <si>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</si>
  <si>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</si>
  <si>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</si>
  <si>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</si>
  <si>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</si>
  <si>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</si>
  <si>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</si>
  <si>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</si>
  <si>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</si>
  <si>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</si>
  <si>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</si>
  <si>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</si>
  <si>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</si>
  <si>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</si>
  <si>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</si>
  <si>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</si>
  <si>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</si>
  <si>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</si>
  <si>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</si>
  <si>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</si>
  <si>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</si>
  <si>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</si>
  <si>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</si>
  <si>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</si>
  <si>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</si>
  <si>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</si>
  <si>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</si>
  <si>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</si>
  <si>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</si>
  <si>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</si>
  <si>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</si>
  <si>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</si>
  <si>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</si>
  <si>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</si>
  <si>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</si>
  <si>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</si>
  <si>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</si>
  <si>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</si>
  <si>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</si>
  <si>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</si>
  <si>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</si>
  <si>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</si>
  <si>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</si>
  <si>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</si>
  <si>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</si>
  <si>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</si>
  <si>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</si>
  <si>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</si>
  <si>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</si>
  <si>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</si>
  <si>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</si>
  <si>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</si>
  <si>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</si>
  <si>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</si>
  <si>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</si>
  <si>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</si>
  <si>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</si>
  <si>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</si>
  <si>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</si>
  <si>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</si>
  <si>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</si>
  <si>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</si>
  <si>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</si>
  <si>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</si>
  <si>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</si>
  <si>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</si>
  <si>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</si>
  <si>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</si>
  <si>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</si>
  <si>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</si>
  <si>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</si>
  <si>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</si>
  <si>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</si>
  <si>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</si>
  <si>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</si>
  <si>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</si>
  <si>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</si>
  <si>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</si>
  <si>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</si>
  <si>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</si>
  <si>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</si>
  <si>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</si>
  <si>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</si>
  <si>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</si>
  <si>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</si>
  <si>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</si>
  <si>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</si>
  <si>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</si>
  <si>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</si>
  <si>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</si>
  <si>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</si>
  <si>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</si>
  <si>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</si>
  <si>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</si>
  <si>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</si>
  <si>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</si>
  <si>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</si>
  <si>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</si>
  <si>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</si>
  <si>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</si>
  <si>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</si>
  <si>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</si>
  <si>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</si>
  <si>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</si>
  <si>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</si>
  <si>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</si>
  <si>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</si>
  <si>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</si>
  <si>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</si>
  <si>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</si>
  <si>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</si>
  <si>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</si>
  <si>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</si>
  <si>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</si>
  <si>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</si>
  <si>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</si>
  <si>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</si>
  <si>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</si>
  <si>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</si>
  <si>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</si>
  <si>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</si>
  <si>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</si>
  <si>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</si>
  <si>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</si>
  <si>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</si>
  <si>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</si>
  <si>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</si>
  <si>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</si>
  <si>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</si>
  <si>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</si>
  <si>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</si>
  <si>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</si>
  <si>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</si>
  <si>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</si>
  <si>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</si>
  <si>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</si>
  <si>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</si>
  <si>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</si>
  <si>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</si>
  <si>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</si>
  <si>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</si>
  <si>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</si>
  <si>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</si>
  <si>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</si>
  <si>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</si>
  <si>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</si>
  <si>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</si>
  <si>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</si>
  <si>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</si>
  <si>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</si>
  <si>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</si>
  <si>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</si>
  <si>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</si>
  <si>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</si>
  <si>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</si>
  <si>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</si>
  <si>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</si>
  <si>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</si>
  <si>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</si>
  <si>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</si>
  <si>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</si>
  <si>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</si>
  <si>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</si>
  <si>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</si>
  <si>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</si>
  <si>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</si>
  <si>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</si>
  <si>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</si>
  <si>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</si>
  <si>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</si>
  <si>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</si>
  <si>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</si>
  <si>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</si>
  <si>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</si>
  <si>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</si>
  <si>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</si>
  <si>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</si>
  <si>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</si>
  <si>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</si>
  <si>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</si>
  <si>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</si>
  <si>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</si>
  <si>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</si>
  <si>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</si>
  <si>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</si>
  <si>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</si>
  <si>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</si>
  <si>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</si>
  <si>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</si>
  <si>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</si>
  <si>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</si>
  <si>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</si>
  <si>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</si>
  <si>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</si>
  <si>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</si>
  <si>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</si>
  <si>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</si>
  <si>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</si>
  <si>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</si>
  <si>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</si>
  <si>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</si>
  <si>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</si>
  <si>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</si>
  <si>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</si>
  <si>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</si>
  <si>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</si>
  <si>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</si>
  <si>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</si>
  <si>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</si>
  <si>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</si>
  <si>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</si>
  <si>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</si>
  <si>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</si>
  <si>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</si>
  <si>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</si>
  <si>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</si>
  <si>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</si>
  <si>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</si>
  <si>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</si>
  <si>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</si>
  <si>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</si>
  <si>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</si>
  <si>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</si>
  <si>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</si>
  <si>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</si>
  <si>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</si>
  <si>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</si>
  <si>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</si>
  <si>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</si>
  <si>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</si>
  <si>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</si>
  <si>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</si>
  <si>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</si>
  <si>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</si>
  <si>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</si>
  <si>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</si>
  <si>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</si>
  <si>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</si>
  <si>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</si>
  <si>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</si>
  <si>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</si>
  <si>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</si>
  <si>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</si>
  <si>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</si>
  <si>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</si>
  <si>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</si>
  <si>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</si>
  <si>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</si>
  <si>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</si>
  <si>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</si>
  <si>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</si>
  <si>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</si>
  <si>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</si>
  <si>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</si>
  <si>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</si>
  <si>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</si>
  <si>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</si>
  <si>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</si>
  <si>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</si>
  <si>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</si>
  <si>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</si>
  <si>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</si>
  <si>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</si>
  <si>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</si>
  <si>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</si>
  <si>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</si>
  <si>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</si>
  <si>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</si>
  <si>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</si>
  <si>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</si>
  <si>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</si>
  <si>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</si>
  <si>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</si>
  <si>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</si>
  <si>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</si>
  <si>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</si>
  <si>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</si>
  <si>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</si>
  <si>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</si>
  <si>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</si>
  <si>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</si>
  <si>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</si>
  <si>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</si>
  <si>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</si>
  <si>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</si>
  <si>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</si>
  <si>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</si>
  <si>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</si>
  <si>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</si>
  <si>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</si>
  <si>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</si>
  <si>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</si>
  <si>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</si>
  <si>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</si>
  <si>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</si>
  <si>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</si>
  <si>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</si>
  <si>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</si>
  <si>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</si>
  <si>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</si>
  <si>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</si>
  <si>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</si>
  <si>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</si>
  <si>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</si>
  <si>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</si>
  <si>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</si>
  <si>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</si>
  <si>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</si>
  <si>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</si>
  <si>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</si>
  <si>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</si>
  <si>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</si>
  <si>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</si>
  <si>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</si>
  <si>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</si>
  <si>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</si>
  <si>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</si>
  <si>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</si>
  <si>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</si>
  <si>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</si>
  <si>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</si>
  <si>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</si>
  <si>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</si>
  <si>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</si>
  <si>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</si>
  <si>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</si>
  <si>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</si>
  <si>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</si>
  <si>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</si>
  <si>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</si>
  <si>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</si>
  <si>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</si>
  <si>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</si>
  <si>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</si>
  <si>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</si>
  <si>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</si>
  <si>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</si>
  <si>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</si>
  <si>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</si>
  <si>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</si>
  <si>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</si>
  <si>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</si>
  <si>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</si>
  <si>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</si>
  <si>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</si>
  <si>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</si>
  <si>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</si>
  <si>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</si>
  <si>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</si>
  <si>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</si>
  <si>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</si>
  <si>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</si>
  <si>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</si>
  <si>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</si>
  <si>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</si>
  <si>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</si>
  <si>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</si>
  <si>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</si>
  <si>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</si>
  <si>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</si>
  <si>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</si>
  <si>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</si>
  <si>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</si>
  <si>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</si>
  <si>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</si>
  <si>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</si>
  <si>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</si>
  <si>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</si>
  <si>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</si>
  <si>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</si>
  <si>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</si>
  <si>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</si>
  <si>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</si>
  <si>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</si>
  <si>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</si>
  <si>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</si>
  <si>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</si>
  <si>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</si>
  <si>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</si>
  <si>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</si>
  <si>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</si>
  <si>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</si>
  <si>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</si>
  <si>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</si>
  <si>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</si>
  <si>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</si>
  <si>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</si>
  <si>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</si>
  <si>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</si>
  <si>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</si>
  <si>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</si>
  <si>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</si>
  <si>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</si>
  <si>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</si>
  <si>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</si>
  <si>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</si>
  <si>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</si>
  <si>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</si>
  <si>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</si>
  <si>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</si>
  <si>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</si>
  <si>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</si>
  <si>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</si>
  <si>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</si>
  <si>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</si>
  <si>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</si>
  <si>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</si>
  <si>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</si>
  <si>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</si>
  <si>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</si>
  <si>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</si>
  <si>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</si>
  <si>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</si>
  <si>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</si>
  <si>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</si>
  <si>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</si>
  <si>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</si>
  <si>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</si>
  <si>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</si>
  <si>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</si>
  <si>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</si>
  <si>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</si>
  <si>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</si>
  <si>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</si>
  <si>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</si>
  <si>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</si>
  <si>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</si>
  <si>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</si>
  <si>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</si>
  <si>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</si>
  <si>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</si>
  <si>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</si>
  <si>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</si>
  <si>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</si>
  <si>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</si>
  <si>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</si>
  <si>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</si>
  <si>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</si>
  <si>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</si>
  <si>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</si>
  <si>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</si>
  <si>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</si>
  <si>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</si>
  <si>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</si>
  <si>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</si>
  <si>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</si>
  <si>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</si>
  <si>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</si>
  <si>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</si>
  <si>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</si>
  <si>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</si>
  <si>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</si>
  <si>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</si>
  <si>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</si>
  <si>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</si>
  <si>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</si>
  <si>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</si>
  <si>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</si>
  <si>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</si>
  <si>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</si>
  <si>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</si>
  <si>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</si>
  <si>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</si>
  <si>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</si>
  <si>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</si>
  <si>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</si>
  <si>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</si>
  <si>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</si>
  <si>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</si>
  <si>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</si>
  <si>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</si>
  <si>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</si>
  <si>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</si>
  <si>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</si>
  <si>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</si>
  <si>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</si>
  <si>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</si>
  <si>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</si>
  <si>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</si>
  <si>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</si>
  <si>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</si>
  <si>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</si>
  <si>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</si>
  <si>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</si>
  <si>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</si>
  <si>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</si>
  <si>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</si>
  <si>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</si>
  <si>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</si>
  <si>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</si>
  <si>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</si>
  <si>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</si>
  <si>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</si>
  <si>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</si>
  <si>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</si>
  <si>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</si>
  <si>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</si>
  <si>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</si>
  <si>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</si>
  <si>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</si>
  <si>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</si>
  <si>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</si>
  <si>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</si>
  <si>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</si>
  <si>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</si>
  <si>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</si>
  <si>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</si>
  <si>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</si>
  <si>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</si>
  <si>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</si>
  <si>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</si>
  <si>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</si>
  <si>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</si>
  <si>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</si>
  <si>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</si>
  <si>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</si>
  <si>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</si>
  <si>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</si>
  <si>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</si>
  <si>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</si>
  <si>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</si>
  <si>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</si>
  <si>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</si>
  <si>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</si>
  <si>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</si>
  <si>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</si>
  <si>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</si>
  <si>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</si>
  <si>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</si>
  <si>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</si>
  <si>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</si>
  <si>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</si>
  <si>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</si>
  <si>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</si>
  <si>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</si>
  <si>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</si>
  <si>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</si>
  <si>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</si>
  <si>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</si>
  <si>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</si>
  <si>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</si>
  <si>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</si>
  <si>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</si>
  <si>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</si>
  <si>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</si>
  <si>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</si>
  <si>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</si>
  <si>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</si>
  <si>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</si>
  <si>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</si>
  <si>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</si>
  <si>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</si>
  <si>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</si>
  <si>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</si>
  <si>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</si>
  <si>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</si>
  <si>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</si>
  <si>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</si>
  <si>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</si>
  <si>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</si>
  <si>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</si>
  <si>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</si>
  <si>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</si>
  <si>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</si>
  <si>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</si>
  <si>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</si>
  <si>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</si>
  <si>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</si>
  <si>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</si>
  <si>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</si>
  <si>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</si>
  <si>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</si>
  <si>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</si>
  <si>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</si>
  <si>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</si>
  <si>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</si>
  <si>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</si>
  <si>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</si>
  <si>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</si>
  <si>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</si>
  <si>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</si>
  <si>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</si>
  <si>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</si>
  <si>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</si>
  <si>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</si>
  <si>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</si>
  <si>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</si>
  <si>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</si>
  <si>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</si>
  <si>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</si>
  <si>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</si>
  <si>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</si>
  <si>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</si>
  <si>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</si>
  <si>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</si>
  <si>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</si>
  <si>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</si>
  <si>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</si>
  <si>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</si>
  <si>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</si>
  <si>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</si>
  <si>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</si>
  <si>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</si>
  <si>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</si>
  <si>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</si>
  <si>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</si>
  <si>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</si>
  <si>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</si>
  <si>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</si>
  <si>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</si>
  <si>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</si>
  <si>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</si>
  <si>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</si>
  <si>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</si>
  <si>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</si>
  <si>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</si>
  <si>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</si>
  <si>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</si>
  <si>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</si>
  <si>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</si>
  <si>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</si>
  <si>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</si>
  <si>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</si>
  <si>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</si>
  <si>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</si>
  <si>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</si>
  <si>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</si>
  <si>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</si>
  <si>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</si>
  <si>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</si>
  <si>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</si>
  <si>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</si>
  <si>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</si>
  <si>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</si>
  <si>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</si>
  <si>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</si>
  <si>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</si>
  <si>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</si>
  <si>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</si>
  <si>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</si>
  <si>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</si>
  <si>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</si>
  <si>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</si>
  <si>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</si>
  <si>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</si>
  <si>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</si>
  <si>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</si>
  <si>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</si>
  <si>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</si>
  <si>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</si>
  <si>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</si>
  <si>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</si>
  <si>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</si>
  <si>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</si>
  <si>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</si>
  <si>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</si>
  <si>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</si>
  <si>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</si>
  <si>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</si>
  <si>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</si>
  <si>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</si>
  <si>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</si>
  <si>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</si>
  <si>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</si>
  <si>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</si>
  <si>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</si>
  <si>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</si>
  <si>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</si>
  <si>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</si>
  <si>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</si>
  <si>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</si>
  <si>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</si>
  <si>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</si>
  <si>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</si>
  <si>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</si>
  <si>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</si>
  <si>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</si>
  <si>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</si>
  <si>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</si>
  <si>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</si>
  <si>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</si>
  <si>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</si>
  <si>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</si>
  <si>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</si>
  <si>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</si>
  <si>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</si>
  <si>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</si>
  <si>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</si>
  <si>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</si>
  <si>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</si>
  <si>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</si>
  <si>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</si>
  <si>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</si>
  <si>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</si>
  <si>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</si>
  <si>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</si>
  <si>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</si>
  <si>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</si>
  <si>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</si>
  <si>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</si>
  <si>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</si>
  <si>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</si>
  <si>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</si>
  <si>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</si>
  <si>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</si>
  <si>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</si>
  <si>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</si>
  <si>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</si>
  <si>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</si>
  <si>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</si>
  <si>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</si>
  <si>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</si>
  <si>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</si>
  <si>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</si>
  <si>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</si>
  <si>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</si>
  <si>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</si>
  <si>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</si>
  <si>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</si>
  <si>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</si>
  <si>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</si>
  <si>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</si>
  <si>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</si>
  <si>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</si>
  <si>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</si>
  <si>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</si>
  <si>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</si>
  <si>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</si>
  <si>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</si>
  <si>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</si>
  <si>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</si>
  <si>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</si>
  <si>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</si>
  <si>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</si>
  <si>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</si>
  <si>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</si>
  <si>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</si>
  <si>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</si>
  <si>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</si>
  <si>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</si>
  <si>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</si>
  <si>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</si>
  <si>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</si>
  <si>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</si>
  <si>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</si>
  <si>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</si>
  <si>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</si>
  <si>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</si>
  <si>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</si>
  <si>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</si>
  <si>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</si>
  <si>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</si>
  <si>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</si>
  <si>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</si>
  <si>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</si>
  <si>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</si>
  <si>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</si>
  <si>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</si>
  <si>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</si>
  <si>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</si>
  <si>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</si>
  <si>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</si>
  <si>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</si>
  <si>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</si>
  <si>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</si>
  <si>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</si>
  <si>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</si>
  <si>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</si>
  <si>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</si>
  <si>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</si>
  <si>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</si>
  <si>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</si>
  <si>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</si>
  <si>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</si>
  <si>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</si>
  <si>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</si>
  <si>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</si>
  <si>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</si>
  <si>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</si>
  <si>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</si>
  <si>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</si>
  <si>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</si>
  <si>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</si>
  <si>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</si>
  <si>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</si>
  <si>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</si>
  <si>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</si>
  <si>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</si>
  <si>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</si>
  <si>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</si>
  <si>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</si>
  <si>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</si>
  <si>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</si>
  <si>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</si>
  <si>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</si>
  <si>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</si>
  <si>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</si>
  <si>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</si>
  <si>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</si>
  <si>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</si>
  <si>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</si>
  <si>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</si>
  <si>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</si>
  <si>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</si>
  <si>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</si>
  <si>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</si>
  <si>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</si>
  <si>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</si>
  <si>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</si>
  <si>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</si>
  <si>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</si>
  <si>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</si>
  <si>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</si>
  <si>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</si>
  <si>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</si>
  <si>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</si>
  <si>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</si>
  <si>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</si>
  <si>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</si>
  <si>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</si>
  <si>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</si>
  <si>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</si>
  <si>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</si>
  <si>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</si>
  <si>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</si>
  <si>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</si>
  <si>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</si>
  <si>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</si>
  <si>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</si>
  <si>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</si>
  <si>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</si>
  <si>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</si>
  <si>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</si>
  <si>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</si>
  <si>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</si>
  <si>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</si>
  <si>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</si>
  <si>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</si>
  <si>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</si>
  <si>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</si>
  <si>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</si>
  <si>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</si>
  <si>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</si>
  <si>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</si>
  <si>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</si>
  <si>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</si>
  <si>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</si>
  <si>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</si>
  <si>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</si>
  <si>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</si>
  <si>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</si>
  <si>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</si>
  <si>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</si>
  <si>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</si>
  <si>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</si>
  <si>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</si>
  <si>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</si>
  <si>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</si>
  <si>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</si>
  <si>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</si>
  <si>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</si>
  <si>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</si>
  <si>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</si>
  <si>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</si>
  <si>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</si>
  <si>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</si>
  <si>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</si>
  <si>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</si>
  <si>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</si>
  <si>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</si>
  <si>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</si>
  <si>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</si>
  <si>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</si>
  <si>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</si>
  <si>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</si>
  <si>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</si>
  <si>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</si>
  <si>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</si>
  <si>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</si>
  <si>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</si>
  <si>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</si>
  <si>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</si>
  <si>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</si>
  <si>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</si>
  <si>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</si>
  <si>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</si>
  <si>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</si>
  <si>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</si>
  <si>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</si>
  <si>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</si>
  <si>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</si>
  <si>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</si>
  <si>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</si>
  <si>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</si>
  <si>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</si>
  <si>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</si>
  <si>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</si>
  <si>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</si>
  <si>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</si>
  <si>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</si>
  <si>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</si>
  <si>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</si>
  <si>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</si>
  <si>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</si>
  <si>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</si>
  <si>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</si>
  <si>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</si>
  <si>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</si>
  <si>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</si>
  <si>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</si>
  <si>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</si>
  <si>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</si>
  <si>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</si>
  <si>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</si>
  <si>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</si>
  <si>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</si>
  <si>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</si>
  <si>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</si>
  <si>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</si>
  <si>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</si>
  <si>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</si>
  <si>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</si>
  <si>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</si>
  <si>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</si>
  <si>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</si>
  <si>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</si>
  <si>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</si>
  <si>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</si>
  <si>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</si>
  <si>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</si>
  <si>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</si>
  <si>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</si>
  <si>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</si>
  <si>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</si>
  <si>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</si>
  <si>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</si>
  <si>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</si>
  <si>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</si>
  <si>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</si>
  <si>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</si>
  <si>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</si>
  <si>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</si>
  <si>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</si>
  <si>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</si>
  <si>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</si>
  <si>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</si>
  <si>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</si>
  <si>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</si>
  <si>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</si>
  <si>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</si>
  <si>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</si>
  <si>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</si>
  <si>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</si>
  <si>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</si>
  <si>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</si>
  <si>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</si>
  <si>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</si>
  <si>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</si>
  <si>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</si>
  <si>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</si>
  <si>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</si>
  <si>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</si>
  <si>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</si>
  <si>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</si>
  <si>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</si>
  <si>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</si>
  <si>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</si>
  <si>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</si>
  <si>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</si>
  <si>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</si>
  <si>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</si>
  <si>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</si>
  <si>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</si>
  <si>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</si>
  <si>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</si>
  <si>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</si>
  <si>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</si>
  <si>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</si>
  <si>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</si>
  <si>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</si>
  <si>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</si>
  <si>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</si>
  <si>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</si>
  <si>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</si>
  <si>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</si>
  <si>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</si>
  <si>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</si>
  <si>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</si>
  <si>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</si>
  <si>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</si>
  <si>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</si>
  <si>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</si>
  <si>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</si>
  <si>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</si>
  <si>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</si>
  <si>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</si>
  <si>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</si>
  <si>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</si>
  <si>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</si>
  <si>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</si>
  <si>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</si>
  <si>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</si>
  <si>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</si>
  <si>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</si>
  <si>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</si>
  <si>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</si>
  <si>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</si>
  <si>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</si>
  <si>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</si>
  <si>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</si>
  <si>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</si>
  <si>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</si>
  <si>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</si>
  <si>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</si>
  <si>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</si>
  <si>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</si>
  <si>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</si>
  <si>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</si>
  <si>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</si>
  <si>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</si>
  <si>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</si>
  <si>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</si>
  <si>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</si>
  <si>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</si>
  <si>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</si>
  <si>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</si>
  <si>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</si>
  <si>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</si>
  <si>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</si>
  <si>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</si>
  <si>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</si>
  <si>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</si>
  <si>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</si>
  <si>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</si>
  <si>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</si>
  <si>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</si>
  <si>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</si>
  <si>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</si>
  <si>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</si>
  <si>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</si>
  <si>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</si>
  <si>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</si>
  <si>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</si>
  <si>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</si>
  <si>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</si>
  <si>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</si>
  <si>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</si>
  <si>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</si>
  <si>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</si>
  <si>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</si>
  <si>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</si>
  <si>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</si>
  <si>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</si>
  <si>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</si>
  <si>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</si>
  <si>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</si>
  <si>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</si>
  <si>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</si>
  <si>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</si>
  <si>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</si>
  <si>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</si>
  <si>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</si>
  <si>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</si>
  <si>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</si>
  <si>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</si>
  <si>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</si>
  <si>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</si>
  <si>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</si>
  <si>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</si>
  <si>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</si>
  <si>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</si>
  <si>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</si>
  <si>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</si>
  <si>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</si>
  <si>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</si>
  <si>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</si>
  <si>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</si>
  <si>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</si>
  <si>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</si>
  <si>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</si>
  <si>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</si>
  <si>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</si>
  <si>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</si>
  <si>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</si>
  <si>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</si>
  <si>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</si>
  <si>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</si>
  <si>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</si>
  <si>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</si>
  <si>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</si>
  <si>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</si>
  <si>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</si>
  <si>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</si>
  <si>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</si>
  <si>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</si>
  <si>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</si>
  <si>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</si>
  <si>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</si>
  <si>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</si>
  <si>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</si>
  <si>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</si>
  <si>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</si>
  <si>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</si>
  <si>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</si>
  <si>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</si>
  <si>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</si>
  <si>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</si>
  <si>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</si>
  <si>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</si>
  <si>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</si>
  <si>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</si>
  <si>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</si>
  <si>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</si>
  <si>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</si>
  <si>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</si>
  <si>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</si>
  <si>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</si>
  <si>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</si>
  <si>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</si>
  <si>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</si>
  <si>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</si>
  <si>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</si>
  <si>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</si>
  <si>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</si>
  <si>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</si>
  <si>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</si>
  <si>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</si>
  <si>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</si>
  <si>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</si>
  <si>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</si>
  <si>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</si>
  <si>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</si>
  <si>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</si>
  <si>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</si>
  <si>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</si>
  <si>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</si>
  <si>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</si>
  <si>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</si>
  <si>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</si>
  <si>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</si>
  <si>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</si>
  <si>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</si>
  <si>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</si>
  <si>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</si>
  <si>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</si>
  <si>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</si>
  <si>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</si>
  <si>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</si>
  <si>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</si>
  <si>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</si>
  <si>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</si>
  <si>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</si>
  <si>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</si>
  <si>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</si>
  <si>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</si>
  <si>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</si>
  <si>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</si>
  <si>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</si>
  <si>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</si>
  <si>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</si>
  <si>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</si>
  <si>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</si>
  <si>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</si>
  <si>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</si>
  <si>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</si>
  <si>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</si>
  <si>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</si>
  <si>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</si>
  <si>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</si>
  <si>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</si>
  <si>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</si>
  <si>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</si>
  <si>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</si>
  <si>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</si>
  <si>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</si>
  <si>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</si>
  <si>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</si>
  <si>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</si>
  <si>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</si>
  <si>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</si>
  <si>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</si>
  <si>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</si>
  <si>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</si>
  <si>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</si>
  <si>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</si>
  <si>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</si>
  <si>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</si>
  <si>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</si>
  <si>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</si>
  <si>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</si>
  <si>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</si>
  <si>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</si>
  <si>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</si>
  <si>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</si>
  <si>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</si>
  <si>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</si>
  <si>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</si>
  <si>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</si>
  <si>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</si>
  <si>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</si>
  <si>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</si>
  <si>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</si>
  <si>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</si>
  <si>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</si>
  <si>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</si>
  <si>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</si>
  <si>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</si>
  <si>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</si>
  <si>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</si>
  <si>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</si>
  <si>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</si>
  <si>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</si>
  <si>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</si>
  <si>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</si>
  <si>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</si>
  <si>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</si>
  <si>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</si>
  <si>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</si>
  <si>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</si>
  <si>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</si>
  <si>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</si>
  <si>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</si>
  <si>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</si>
  <si>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</si>
  <si>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</si>
  <si>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</si>
  <si>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</si>
  <si>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</si>
  <si>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</si>
  <si>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</si>
  <si>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</si>
  <si>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</si>
  <si>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</si>
  <si>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</si>
  <si>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</si>
  <si>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</si>
  <si>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</si>
  <si>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</si>
  <si>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</si>
  <si>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</si>
  <si>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</si>
  <si>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</si>
  <si>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</si>
  <si>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</si>
  <si>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</si>
  <si>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</si>
  <si>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</si>
  <si>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</si>
  <si>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</si>
  <si>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</si>
  <si>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</si>
  <si>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</si>
  <si>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</si>
  <si>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</si>
  <si>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</si>
  <si>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</si>
  <si>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</si>
  <si>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</si>
  <si>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</si>
  <si>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</si>
  <si>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</si>
  <si>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</si>
  <si>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</si>
  <si>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</si>
  <si>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</si>
  <si>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</si>
  <si>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</si>
  <si>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</si>
  <si>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</si>
  <si>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</si>
  <si>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</si>
  <si>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</si>
  <si>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</si>
  <si>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</si>
  <si>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</si>
  <si>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</si>
  <si>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</si>
  <si>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</si>
  <si>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</si>
  <si>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</si>
  <si>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</si>
  <si>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</si>
  <si>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</si>
  <si>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</si>
  <si>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</si>
  <si>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</si>
  <si>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</si>
  <si>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</si>
  <si>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</si>
  <si>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</si>
  <si>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</si>
  <si>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</si>
  <si>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</si>
  <si>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</si>
  <si>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</si>
  <si>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</si>
  <si>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</si>
  <si>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</si>
  <si>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</si>
  <si>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</si>
  <si>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</si>
  <si>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</si>
  <si>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</si>
  <si>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</si>
  <si>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</si>
  <si>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</si>
  <si>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</si>
  <si>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</si>
  <si>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</si>
  <si>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</si>
  <si>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</si>
  <si>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</si>
  <si>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</si>
  <si>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</si>
  <si>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</si>
  <si>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</si>
  <si>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</si>
  <si>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</si>
  <si>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</si>
  <si>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</si>
  <si>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</si>
  <si>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</si>
  <si>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</si>
  <si>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</si>
  <si>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</si>
  <si>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</si>
  <si>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</si>
  <si>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</si>
  <si>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</si>
  <si>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</si>
  <si>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</si>
  <si>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</si>
  <si>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</si>
  <si>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</si>
  <si>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</si>
  <si>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</si>
  <si>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</si>
  <si>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</si>
  <si>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</si>
  <si>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</si>
  <si>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</si>
  <si>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</si>
  <si>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</si>
  <si>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</si>
  <si>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</si>
  <si>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</si>
  <si>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</si>
  <si>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</si>
  <si>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</si>
  <si>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</si>
  <si>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</si>
  <si>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</si>
  <si>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</si>
  <si>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</si>
  <si>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</si>
  <si>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</si>
  <si>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</si>
  <si>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</si>
  <si>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</si>
  <si>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</si>
  <si>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</si>
  <si>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</si>
  <si>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</si>
  <si>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</si>
  <si>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</si>
  <si>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</si>
  <si>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</si>
  <si>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</si>
  <si>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</si>
  <si>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</si>
  <si>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</si>
  <si>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</si>
  <si>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</si>
  <si>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</si>
  <si>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</si>
  <si>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</si>
  <si>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</si>
  <si>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</si>
  <si>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</si>
  <si>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</si>
  <si>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</si>
  <si>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</si>
  <si>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</si>
  <si>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</si>
  <si>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</si>
  <si>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</si>
  <si>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</si>
  <si>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</si>
  <si>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</si>
  <si>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</si>
  <si>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</si>
  <si>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</si>
  <si>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</si>
  <si>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</si>
  <si>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</si>
  <si>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</si>
  <si>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</si>
  <si>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</si>
  <si>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</si>
  <si>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</si>
  <si>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</si>
  <si>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</si>
  <si>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</si>
  <si>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</si>
  <si>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</si>
  <si>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</si>
  <si>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</si>
  <si>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</si>
  <si>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</si>
  <si>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</si>
  <si>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</si>
  <si>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</si>
  <si>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</si>
  <si>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</si>
  <si>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</si>
  <si>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</si>
  <si>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</si>
  <si>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</si>
  <si>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</si>
  <si>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</si>
  <si>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</si>
  <si>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</si>
  <si>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</si>
  <si>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</si>
  <si>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</si>
  <si>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</si>
  <si>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</si>
  <si>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</si>
  <si>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</si>
  <si>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</si>
  <si>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</si>
  <si>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</si>
  <si>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</si>
  <si>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</si>
  <si>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</si>
  <si>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</si>
  <si>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</si>
  <si>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</si>
  <si>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</si>
  <si>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</si>
  <si>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</si>
  <si>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</si>
  <si>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</si>
  <si>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</si>
  <si>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</si>
  <si>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</si>
  <si>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</si>
  <si>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</si>
  <si>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</si>
  <si>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</si>
  <si>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</si>
  <si>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</si>
  <si>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</si>
  <si>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</si>
  <si>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</si>
  <si>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</si>
  <si>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</si>
  <si>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</si>
  <si>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</si>
  <si>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</si>
  <si>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</si>
  <si>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</si>
  <si>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</si>
  <si>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</si>
  <si>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</si>
  <si>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</si>
  <si>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</si>
  <si>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</si>
  <si>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</si>
  <si>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</si>
  <si>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</si>
  <si>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</si>
  <si>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</si>
  <si>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</si>
  <si>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</si>
  <si>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</si>
  <si>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</si>
  <si>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</si>
  <si>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</si>
  <si>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</si>
  <si>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</si>
  <si>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</si>
  <si>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</si>
  <si>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</si>
  <si>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</si>
  <si>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</si>
  <si>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</si>
  <si>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</si>
  <si>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</si>
  <si>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</si>
  <si>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</si>
  <si>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</si>
  <si>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</si>
  <si>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</si>
  <si>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</si>
  <si>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</si>
  <si>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</si>
  <si>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</si>
  <si>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</si>
  <si>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</si>
  <si>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</si>
  <si>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</si>
  <si>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</si>
  <si>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</si>
  <si>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</si>
  <si>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</si>
  <si>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</si>
  <si>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</si>
  <si>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</si>
  <si>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</si>
  <si>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</si>
  <si>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</si>
  <si>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</si>
  <si>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</si>
  <si>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</si>
  <si>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</si>
  <si>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</si>
  <si>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</si>
  <si>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</si>
  <si>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</si>
  <si>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</si>
  <si>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</si>
  <si>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</si>
  <si>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</si>
  <si>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</si>
  <si>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</si>
  <si>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</si>
  <si>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</si>
  <si>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</si>
  <si>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</si>
  <si>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</si>
  <si>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</si>
  <si>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</si>
  <si>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</si>
  <si>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</si>
  <si>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</si>
  <si>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</si>
  <si>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</si>
  <si>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</si>
  <si>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</si>
  <si>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</si>
  <si>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</si>
  <si>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</si>
  <si>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</si>
  <si>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</si>
  <si>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</si>
  <si>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</si>
  <si>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</si>
  <si>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</si>
  <si>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</si>
  <si>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</si>
  <si>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</si>
  <si>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</si>
  <si>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</si>
  <si>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</si>
  <si>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</si>
  <si>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</si>
  <si>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</si>
  <si>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</si>
  <si>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</si>
  <si>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</si>
  <si>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</si>
  <si>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</si>
  <si>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</si>
  <si>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</si>
  <si>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</si>
  <si>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</si>
  <si>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</si>
  <si>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</si>
  <si>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</si>
  <si>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</si>
  <si>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</si>
  <si>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</si>
  <si>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</si>
  <si>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</si>
  <si>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</si>
  <si>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</si>
  <si>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</si>
  <si>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</si>
  <si>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</si>
  <si>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</si>
  <si>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</si>
  <si>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</si>
  <si>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</si>
  <si>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</si>
  <si>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</si>
  <si>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</si>
  <si>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</si>
  <si>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</si>
  <si>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</si>
  <si>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</si>
  <si>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</si>
  <si>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</si>
  <si>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</si>
  <si>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</si>
  <si>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</si>
  <si>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</si>
  <si>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</si>
  <si>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</si>
  <si>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</si>
  <si>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</si>
  <si>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</si>
  <si>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</si>
  <si>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</si>
  <si>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</si>
  <si>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</si>
  <si>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</si>
  <si>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</si>
  <si>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</si>
  <si>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</si>
  <si>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</si>
  <si>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</si>
  <si>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</si>
  <si>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</si>
  <si>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</si>
  <si>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</si>
  <si>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</si>
  <si>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</si>
  <si>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</si>
  <si>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</si>
  <si>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</si>
  <si>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</si>
  <si>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</si>
  <si>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</si>
  <si>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</si>
  <si>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</si>
  <si>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</si>
  <si>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</si>
  <si>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</si>
  <si>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</si>
  <si>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</si>
  <si>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</si>
  <si>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</si>
  <si>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</si>
  <si>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</si>
  <si>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</si>
  <si>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</si>
  <si>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</si>
  <si>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</si>
  <si>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</si>
  <si>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</si>
  <si>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</si>
  <si>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</si>
  <si>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</si>
  <si>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</si>
  <si>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</si>
  <si>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</si>
  <si>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</si>
  <si>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</si>
  <si>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</si>
  <si>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</si>
  <si>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</si>
  <si>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</si>
  <si>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</si>
  <si>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</si>
  <si>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</si>
  <si>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</si>
  <si>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</si>
  <si>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</si>
  <si>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</si>
  <si>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</si>
  <si>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</si>
  <si>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</si>
  <si>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</si>
  <si>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</si>
  <si>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</si>
  <si>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</si>
  <si>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</si>
  <si>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</si>
  <si>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</si>
  <si>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</si>
  <si>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</si>
  <si>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</si>
  <si>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</si>
  <si>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</si>
  <si>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</si>
  <si>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</si>
  <si>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</si>
  <si>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</si>
  <si>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</si>
  <si>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</si>
  <si>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</si>
  <si>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</si>
  <si>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</si>
  <si>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</si>
  <si>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</si>
  <si>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</si>
  <si>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</si>
  <si>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</si>
  <si>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</si>
  <si>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</si>
  <si>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</si>
  <si>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</si>
  <si>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</si>
  <si>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</si>
  <si>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</si>
  <si>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</si>
  <si>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</si>
  <si>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</si>
  <si>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</si>
  <si>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</si>
  <si>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</si>
  <si>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</si>
  <si>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</si>
  <si>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</si>
  <si>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</si>
  <si>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</si>
  <si>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</si>
  <si>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</si>
  <si>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</si>
  <si>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</si>
  <si>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</si>
  <si>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</si>
  <si>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</si>
  <si>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</si>
  <si>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</si>
  <si>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</si>
  <si>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</si>
  <si>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</si>
  <si>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</si>
  <si>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</si>
  <si>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</si>
  <si>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</si>
  <si>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</si>
  <si>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</si>
  <si>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</si>
  <si>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</si>
  <si>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</si>
  <si>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</si>
  <si>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</si>
  <si>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</si>
  <si>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</si>
  <si>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</si>
  <si>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</si>
  <si>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</si>
  <si>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</si>
  <si>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</si>
  <si>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</si>
  <si>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</si>
  <si>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</si>
  <si>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</si>
  <si>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</si>
  <si>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</si>
  <si>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</si>
  <si>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</si>
  <si>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</si>
  <si>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</si>
  <si>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</si>
  <si>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</si>
  <si>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</si>
  <si>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</si>
  <si>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</si>
  <si>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</si>
  <si>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</si>
  <si>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</si>
  <si>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</si>
  <si>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</si>
  <si>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</si>
  <si>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</si>
  <si>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</si>
  <si>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</si>
  <si>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</si>
  <si>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</si>
  <si>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</si>
  <si>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</si>
  <si>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</si>
  <si>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</si>
  <si>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</si>
  <si>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</si>
  <si>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</si>
  <si>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</si>
  <si>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</si>
  <si>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</si>
  <si>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</si>
  <si>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</si>
  <si>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</si>
  <si>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</si>
  <si>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</si>
  <si>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</si>
  <si>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</si>
  <si>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</si>
  <si>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</si>
  <si>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</si>
  <si>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</si>
  <si>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</si>
  <si>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</si>
  <si>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</si>
  <si>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</si>
  <si>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</si>
  <si>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</si>
  <si>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</si>
  <si>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</si>
  <si>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</si>
  <si>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</si>
  <si>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</si>
  <si>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</si>
  <si>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</si>
  <si>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</si>
  <si>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</si>
  <si>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</si>
  <si>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</si>
  <si>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</si>
  <si>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</si>
  <si>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</si>
  <si>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</si>
  <si>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</si>
  <si>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</si>
  <si>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</si>
  <si>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</si>
  <si>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</si>
  <si>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</si>
  <si>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</si>
  <si>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</si>
  <si>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</si>
  <si>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</si>
  <si>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</si>
  <si>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</si>
  <si>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</si>
  <si>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</si>
  <si>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</si>
  <si>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</si>
  <si>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</si>
  <si>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</si>
  <si>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</si>
  <si>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</si>
  <si>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</si>
  <si>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</si>
  <si>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</si>
  <si>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</si>
  <si>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</si>
  <si>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</si>
  <si>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</si>
  <si>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</si>
  <si>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</si>
  <si>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</si>
  <si>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</si>
  <si>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</si>
  <si>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</si>
  <si>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</si>
  <si>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</si>
  <si>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</si>
  <si>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</si>
  <si>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</si>
  <si>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</si>
  <si>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</si>
  <si>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</si>
  <si>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</si>
  <si>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</si>
  <si>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</si>
  <si>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</si>
  <si>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</si>
  <si>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</si>
  <si>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</si>
  <si>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</si>
  <si>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</si>
  <si>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</si>
  <si>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</si>
  <si>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</si>
  <si>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</si>
  <si>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</si>
  <si>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</si>
  <si>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</si>
  <si>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</si>
  <si>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</si>
  <si>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</si>
  <si>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</si>
  <si>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</si>
  <si>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</si>
  <si>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</si>
  <si>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</si>
  <si>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</si>
  <si>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</si>
  <si>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</si>
  <si>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</si>
  <si>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</si>
  <si>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</si>
  <si>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</si>
  <si>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</si>
  <si>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</si>
  <si>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</si>
  <si>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</si>
  <si>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</si>
  <si>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</si>
  <si>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</si>
  <si>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</si>
  <si>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</si>
  <si>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</si>
  <si>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</si>
  <si>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</si>
  <si>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</si>
  <si>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</si>
  <si>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</si>
  <si>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</si>
  <si>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</si>
  <si>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</si>
  <si>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</si>
  <si>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</si>
  <si>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</si>
  <si>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</si>
  <si>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</si>
  <si>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</si>
  <si>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</si>
  <si>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</si>
  <si>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</si>
  <si>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</si>
  <si>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</si>
  <si>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</si>
  <si>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</si>
  <si>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</si>
  <si>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</si>
  <si>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</si>
  <si>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</si>
  <si>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</si>
  <si>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</si>
  <si>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</si>
  <si>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</si>
  <si>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</si>
  <si>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</si>
  <si>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</si>
  <si>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</si>
  <si>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</si>
  <si>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</si>
  <si>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</si>
  <si>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</si>
  <si>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</si>
  <si>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</si>
  <si>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</si>
  <si>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</si>
  <si>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</si>
  <si>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</si>
  <si>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</si>
  <si>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</si>
  <si>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</si>
  <si>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</si>
  <si>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</si>
  <si>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</si>
  <si>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</si>
  <si>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</si>
  <si>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</si>
  <si>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</si>
  <si>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</si>
  <si>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</si>
  <si>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</si>
  <si>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</si>
  <si>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</si>
  <si>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</si>
  <si>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</si>
  <si>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</si>
  <si>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</si>
  <si>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</si>
  <si>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</si>
  <si>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</si>
  <si>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</si>
  <si>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</si>
  <si>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</si>
  <si>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</si>
  <si>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</si>
  <si>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</si>
  <si>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</si>
  <si>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</si>
  <si>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</si>
  <si>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</si>
  <si>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</si>
  <si>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</si>
  <si>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</si>
  <si>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</si>
  <si>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</si>
  <si>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</si>
  <si>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</si>
  <si>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</si>
  <si>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</si>
  <si>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</si>
  <si>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</si>
  <si>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</si>
  <si>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</si>
  <si>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</si>
  <si>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</si>
  <si>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</si>
  <si>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</si>
  <si>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</si>
  <si>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</si>
  <si>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</si>
  <si>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</si>
  <si>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</si>
  <si>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</si>
  <si>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</si>
  <si>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</si>
  <si>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</si>
  <si>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</si>
  <si>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</si>
  <si>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</si>
  <si>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</si>
  <si>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</si>
  <si>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</si>
  <si>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</si>
  <si>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</si>
  <si>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</si>
  <si>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</si>
  <si>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</si>
  <si>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</si>
  <si>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</si>
  <si>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</si>
  <si>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</si>
  <si>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</si>
  <si>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</si>
  <si>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</si>
  <si>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</si>
  <si>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</si>
  <si>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</si>
  <si>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</si>
  <si>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</si>
  <si>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</si>
  <si>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</si>
  <si>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</si>
  <si>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</si>
  <si>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</si>
  <si>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</si>
  <si>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</si>
  <si>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</si>
  <si>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</si>
  <si>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</si>
  <si>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</si>
  <si>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</si>
  <si>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</si>
  <si>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</si>
  <si>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</si>
  <si>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</si>
  <si>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</si>
  <si>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</si>
  <si>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</si>
  <si>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</si>
  <si>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</si>
  <si>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</si>
  <si>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</si>
  <si>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</si>
  <si>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</si>
  <si>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</si>
  <si>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</si>
  <si>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</si>
  <si>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</si>
  <si>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</si>
  <si>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</si>
  <si>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</si>
  <si>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</si>
  <si>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</si>
  <si>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</si>
  <si>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</si>
  <si>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</si>
  <si>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</si>
  <si>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</si>
  <si>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</si>
  <si>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</si>
  <si>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</si>
  <si>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</si>
  <si>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</si>
  <si>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</si>
  <si>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</si>
  <si>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</si>
  <si>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</si>
  <si>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</si>
  <si>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</si>
  <si>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</si>
  <si>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</si>
  <si>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</si>
  <si>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</si>
  <si>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</si>
  <si>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</si>
  <si>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</si>
  <si>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</si>
  <si>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</si>
  <si>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</si>
  <si>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</si>
  <si>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</si>
  <si>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</si>
  <si>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</si>
  <si>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</si>
  <si>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</si>
  <si>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</si>
  <si>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</si>
  <si>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</si>
  <si>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</si>
  <si>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</si>
  <si>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</si>
  <si>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</si>
  <si>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</si>
  <si>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</si>
  <si>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</si>
  <si>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</si>
  <si>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</si>
  <si>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</si>
  <si>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</si>
  <si>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</si>
  <si>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</si>
  <si>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</si>
  <si>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</si>
  <si>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</si>
  <si>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</si>
  <si>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</si>
  <si>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</si>
  <si>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</si>
  <si>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</si>
  <si>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</si>
  <si>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</si>
  <si>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</si>
  <si>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</si>
  <si>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</si>
  <si>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</si>
  <si>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</si>
  <si>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</si>
  <si>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</si>
  <si>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</si>
  <si>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</si>
  <si>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</si>
  <si>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</si>
  <si>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</si>
  <si>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</si>
  <si>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</si>
  <si>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</si>
  <si>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</si>
  <si>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</si>
  <si>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</si>
  <si>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</si>
  <si>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</si>
  <si>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</si>
  <si>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</si>
  <si>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</si>
  <si>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</si>
  <si>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</si>
  <si>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</si>
  <si>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</si>
  <si>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</si>
  <si>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</si>
  <si>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</si>
  <si>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</si>
  <si>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</si>
  <si>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</si>
  <si>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</si>
  <si>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</si>
  <si>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</si>
  <si>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</si>
  <si>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</si>
  <si>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</si>
  <si>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</si>
  <si>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</si>
  <si>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</si>
  <si>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</si>
  <si>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</si>
  <si>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</si>
  <si>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</si>
  <si>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</si>
  <si>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</si>
  <si>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</si>
  <si>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</si>
  <si>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</si>
  <si>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</si>
  <si>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</si>
  <si>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</si>
  <si>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</si>
  <si>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</si>
  <si>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</si>
  <si>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</si>
  <si>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</si>
  <si>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</si>
  <si>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</si>
  <si>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</si>
  <si>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</si>
  <si>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</si>
  <si>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</si>
  <si>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</si>
  <si>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</si>
  <si>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</si>
  <si>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</si>
  <si>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</si>
  <si>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</si>
  <si>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</si>
  <si>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</si>
  <si>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</si>
  <si>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</si>
  <si>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</si>
  <si>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</si>
  <si>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</si>
  <si>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</si>
  <si>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</si>
  <si>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</si>
  <si>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</si>
  <si>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</si>
  <si>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</si>
  <si>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</si>
  <si>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</si>
  <si>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</si>
  <si>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</si>
  <si>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</si>
  <si>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</si>
  <si>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</si>
  <si>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</si>
  <si>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</si>
  <si>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</si>
  <si>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</si>
  <si>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</si>
  <si>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</si>
  <si>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</si>
  <si>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</si>
  <si>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</si>
  <si>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</si>
  <si>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</si>
  <si>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</si>
  <si>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</si>
  <si>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</si>
  <si>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</si>
  <si>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</si>
  <si>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</si>
  <si>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</si>
  <si>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</si>
  <si>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</si>
  <si>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</si>
  <si>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</si>
  <si>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</si>
  <si>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</si>
  <si>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</si>
  <si>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</si>
  <si>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</si>
  <si>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</si>
  <si>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</si>
  <si>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</si>
  <si>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</si>
  <si>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</si>
  <si>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</si>
  <si>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</si>
  <si>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</si>
  <si>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</si>
  <si>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</si>
  <si>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</si>
  <si>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</si>
  <si>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</si>
  <si>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</si>
  <si>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</si>
  <si>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</si>
  <si>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</si>
  <si>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</si>
  <si>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</si>
  <si>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</si>
  <si>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</si>
  <si>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</si>
  <si>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</si>
  <si>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</si>
  <si>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</si>
  <si>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</si>
  <si>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</si>
  <si>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</si>
  <si>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</si>
  <si>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</si>
  <si>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</si>
  <si>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</si>
  <si>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</si>
  <si>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</si>
  <si>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</si>
  <si>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</si>
  <si>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</si>
  <si>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</si>
  <si>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</si>
  <si>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</si>
  <si>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</si>
  <si>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</si>
  <si>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</si>
  <si>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</si>
  <si>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</si>
  <si>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</si>
  <si>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</si>
  <si>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</si>
  <si>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</si>
  <si>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</si>
  <si>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</si>
  <si>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</si>
  <si>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</si>
  <si>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</si>
  <si>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</si>
  <si>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</si>
  <si>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</si>
  <si>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</si>
  <si>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</si>
  <si>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</si>
  <si>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</si>
  <si>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</si>
  <si>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</si>
  <si>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</si>
  <si>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</si>
  <si>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</si>
  <si>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</si>
  <si>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</si>
  <si>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</si>
  <si>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</si>
  <si>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</si>
  <si>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</si>
  <si>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</si>
  <si>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</si>
  <si>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</si>
  <si>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</si>
  <si>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</si>
  <si>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</si>
  <si>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</si>
  <si>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</si>
  <si>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</si>
  <si>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</si>
  <si>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</si>
  <si>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</si>
  <si>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</si>
  <si>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</si>
  <si>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</si>
  <si>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</si>
  <si>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</si>
  <si>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</si>
  <si>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</si>
  <si>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</si>
  <si>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</si>
  <si>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</si>
  <si>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</si>
  <si>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</si>
  <si>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</si>
  <si>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</si>
  <si>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</si>
  <si>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</si>
  <si>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</si>
  <si>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</si>
  <si>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</si>
  <si>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</si>
  <si>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</si>
  <si>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</si>
  <si>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</si>
  <si>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</si>
  <si>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</si>
  <si>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</si>
  <si>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</si>
  <si>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</si>
  <si>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</si>
  <si>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</si>
  <si>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</si>
  <si>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</si>
  <si>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</si>
  <si>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</si>
  <si>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</si>
  <si>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</si>
  <si>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</si>
  <si>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</si>
  <si>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</si>
  <si>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</si>
  <si>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</si>
  <si>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</si>
  <si>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</si>
  <si>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</si>
  <si>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</si>
  <si>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</si>
  <si>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</si>
  <si>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</si>
  <si>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</si>
  <si>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</si>
  <si>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</si>
  <si>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</si>
  <si>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</si>
  <si>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</si>
  <si>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</si>
  <si>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</si>
  <si>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</si>
  <si>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</si>
  <si>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</si>
  <si>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</si>
  <si>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</si>
  <si>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</si>
  <si>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</si>
  <si>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</si>
  <si>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</si>
  <si>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</si>
  <si>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</si>
  <si>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</si>
  <si>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</si>
  <si>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</si>
  <si>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</si>
  <si>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</si>
  <si>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</si>
  <si>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</si>
  <si>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</si>
  <si>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</si>
  <si>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</si>
  <si>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</si>
  <si>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</si>
  <si>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</si>
  <si>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</si>
  <si>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</si>
  <si>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</si>
  <si>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</si>
  <si>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</si>
  <si>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</si>
  <si>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</si>
  <si>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</si>
  <si>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</si>
  <si>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</si>
  <si>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</si>
  <si>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</si>
  <si>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</si>
  <si>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</si>
  <si>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</si>
  <si>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</si>
  <si>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</si>
  <si>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</si>
  <si>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</si>
  <si>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</si>
  <si>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</si>
  <si>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</si>
  <si>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</si>
  <si>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</si>
  <si>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</si>
  <si>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</si>
  <si>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</si>
  <si>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</si>
  <si>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</si>
  <si>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</si>
  <si>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</si>
  <si>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</si>
  <si>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</si>
  <si>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</si>
  <si>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</si>
  <si>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</si>
  <si>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</si>
  <si>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</si>
  <si>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</si>
  <si>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</si>
  <si>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</si>
  <si>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</si>
  <si>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</si>
  <si>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</si>
  <si>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</si>
  <si>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</si>
  <si>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</si>
  <si>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</si>
  <si>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</si>
  <si>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</si>
  <si>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</si>
  <si>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</si>
  <si>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</si>
  <si>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</si>
  <si>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</si>
  <si>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</si>
  <si>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</si>
  <si>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</si>
  <si>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</si>
  <si>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</si>
  <si>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</si>
  <si>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</si>
  <si>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</si>
  <si>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</si>
  <si>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</si>
  <si>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</si>
  <si>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</si>
  <si>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</si>
  <si>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</si>
  <si>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</si>
  <si>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</si>
  <si>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</si>
  <si>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</si>
  <si>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</si>
  <si>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</si>
  <si>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</si>
  <si>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</si>
  <si>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</si>
  <si>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</si>
  <si>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</si>
  <si>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</si>
  <si>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</si>
  <si>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</si>
  <si>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</si>
  <si>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</si>
  <si>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</si>
  <si>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</si>
  <si>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</si>
  <si>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</si>
  <si>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</si>
  <si>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</si>
  <si>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</si>
  <si>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</si>
  <si>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</si>
  <si>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</si>
  <si>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</si>
  <si>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</si>
  <si>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</si>
  <si>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</si>
  <si>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</si>
  <si>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</si>
  <si>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</si>
  <si>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</si>
  <si>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</si>
  <si>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</si>
  <si>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</si>
  <si>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</si>
  <si>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</si>
  <si>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</si>
  <si>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</si>
  <si>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</si>
  <si>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</si>
  <si>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</si>
  <si>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</si>
  <si>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</si>
  <si>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</si>
  <si>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</si>
  <si>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</si>
  <si>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</si>
  <si>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</si>
  <si>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</si>
  <si>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</si>
  <si>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</si>
  <si>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</si>
  <si>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</si>
  <si>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</si>
  <si>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</si>
  <si>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</si>
  <si>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</si>
  <si>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</si>
  <si>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</si>
  <si>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</si>
  <si>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</si>
  <si>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</si>
  <si>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</si>
  <si>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</si>
  <si>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</si>
  <si>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</si>
  <si>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</si>
  <si>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</si>
  <si>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</si>
  <si>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</si>
  <si>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</si>
  <si>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</si>
  <si>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</si>
  <si>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</si>
  <si>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</si>
  <si>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</si>
  <si>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</si>
  <si>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</si>
  <si>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</si>
  <si>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</si>
  <si>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</si>
  <si>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</si>
  <si>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</si>
  <si>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</si>
  <si>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</si>
  <si>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</si>
  <si>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</si>
  <si>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</si>
  <si>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</si>
  <si>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</si>
  <si>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</si>
  <si>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</si>
  <si>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</si>
  <si>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</si>
  <si>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</si>
  <si>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</si>
  <si>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</si>
  <si>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</si>
  <si>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</si>
  <si>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</si>
  <si>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</si>
  <si>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</si>
  <si>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</si>
  <si>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</si>
  <si>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</si>
  <si>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</si>
  <si>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</si>
  <si>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</si>
  <si>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</si>
  <si>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</si>
  <si>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</si>
  <si>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</si>
  <si>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</si>
  <si>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</si>
  <si>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</si>
  <si>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</si>
  <si>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</si>
  <si>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</si>
  <si>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</si>
  <si>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</si>
  <si>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</si>
  <si>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</si>
  <si>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</si>
  <si>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</si>
  <si>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</si>
  <si>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</si>
  <si>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</si>
  <si>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</si>
  <si>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</si>
  <si>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</si>
  <si>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</si>
  <si>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</si>
  <si>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</si>
  <si>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</si>
  <si>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</si>
  <si>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</si>
  <si>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</si>
  <si>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</si>
  <si>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</si>
  <si>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</si>
  <si>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</si>
  <si>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</si>
  <si>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</si>
  <si>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</si>
  <si>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</si>
  <si>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</si>
  <si>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</si>
  <si>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</si>
  <si>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</si>
  <si>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</si>
  <si>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</si>
  <si>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</si>
  <si>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</si>
  <si>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</si>
  <si>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</si>
  <si>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</si>
  <si>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</si>
  <si>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</si>
  <si>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</si>
  <si>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</si>
  <si>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</si>
  <si>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</si>
  <si>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</si>
  <si>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</si>
  <si>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</si>
  <si>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</si>
  <si>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</si>
  <si>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</si>
  <si>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</si>
  <si>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</si>
  <si>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</si>
  <si>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</si>
  <si>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</si>
  <si>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</si>
  <si>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</si>
  <si>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</si>
  <si>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</si>
  <si>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</si>
  <si>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</si>
  <si>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</si>
  <si>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</si>
  <si>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</si>
  <si>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</si>
  <si>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</si>
  <si>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</si>
  <si>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</si>
  <si>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</si>
  <si>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</si>
  <si>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</si>
  <si>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</si>
  <si>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</si>
  <si>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</si>
  <si>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</si>
  <si>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</si>
  <si>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</si>
  <si>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</si>
  <si>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</si>
  <si>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</si>
  <si>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</si>
  <si>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</si>
  <si>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</si>
  <si>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</si>
  <si>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</si>
  <si>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</si>
  <si>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</si>
  <si>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</si>
  <si>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</si>
  <si>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</si>
  <si>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</si>
  <si>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</si>
  <si>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</si>
  <si>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</si>
  <si>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</si>
  <si>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</si>
  <si>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</si>
  <si>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</si>
  <si>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</si>
  <si>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</si>
  <si>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</si>
  <si>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</si>
  <si>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</si>
  <si>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</si>
  <si>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</si>
  <si>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</si>
  <si>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</si>
  <si>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</si>
  <si>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</si>
  <si>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</si>
  <si>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</si>
  <si>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</si>
  <si>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</si>
  <si>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</si>
  <si>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</si>
  <si>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</si>
  <si>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</si>
  <si>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</si>
  <si>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</si>
  <si>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</si>
  <si>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</si>
  <si>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</si>
  <si>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</si>
  <si>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</si>
  <si>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</si>
  <si>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</si>
  <si>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</si>
  <si>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</si>
  <si>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</si>
  <si>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</si>
  <si>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</si>
  <si>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</si>
  <si>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</si>
  <si>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</si>
  <si>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</si>
  <si>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</si>
  <si>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</si>
  <si>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</si>
  <si>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</si>
  <si>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</si>
  <si>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</si>
  <si>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</si>
  <si>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</si>
  <si>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</si>
  <si>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</si>
  <si>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</si>
  <si>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</si>
  <si>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</si>
  <si>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</si>
  <si>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</si>
  <si>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</si>
  <si>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</si>
  <si>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</si>
  <si>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</si>
  <si>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</si>
  <si>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</si>
  <si>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</si>
  <si>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</si>
  <si>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</si>
  <si>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</si>
  <si>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</si>
  <si>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</si>
  <si>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</si>
  <si>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</si>
  <si>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</si>
  <si>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</si>
  <si>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</si>
  <si>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</si>
  <si>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</si>
  <si>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</si>
  <si>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</si>
  <si>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</si>
  <si>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</si>
  <si>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</si>
  <si>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</si>
  <si>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</si>
  <si>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</si>
  <si>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</si>
  <si>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</si>
  <si>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</si>
  <si>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</si>
  <si>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</si>
  <si>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</si>
  <si>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</si>
  <si>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</si>
  <si>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</si>
  <si>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</si>
  <si>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</si>
  <si>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</si>
  <si>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</si>
  <si>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</si>
  <si>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</si>
  <si>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</si>
  <si>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</si>
  <si>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</si>
  <si>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</si>
  <si>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</si>
  <si>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</si>
  <si>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</si>
  <si>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</si>
  <si>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</si>
  <si>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</si>
  <si>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</si>
  <si>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</si>
  <si>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</si>
  <si>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</si>
  <si>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</si>
  <si>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</si>
  <si>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</si>
  <si>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</si>
  <si>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</si>
  <si>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</si>
  <si>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</si>
  <si>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</si>
  <si>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</si>
  <si>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</si>
  <si>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</si>
  <si>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</si>
  <si>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</si>
  <si>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</si>
  <si>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</si>
  <si>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</si>
  <si>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</si>
  <si>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</si>
  <si>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</si>
  <si>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</si>
  <si>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</si>
  <si>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</si>
  <si>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</si>
  <si>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</si>
  <si>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</si>
  <si>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</si>
  <si>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</si>
  <si>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</si>
  <si>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</si>
  <si>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</si>
  <si>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</si>
  <si>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</si>
  <si>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</si>
  <si>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</si>
  <si>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</si>
  <si>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</si>
  <si>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</si>
  <si>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</si>
  <si>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</si>
  <si>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</si>
  <si>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</si>
  <si>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</si>
  <si>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</si>
  <si>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</si>
  <si>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</si>
  <si>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</si>
  <si>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</si>
  <si>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</si>
  <si>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</si>
  <si>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</si>
  <si>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</si>
  <si>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</si>
  <si>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</si>
  <si>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</si>
  <si>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</si>
  <si>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</si>
  <si>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</si>
  <si>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</si>
  <si>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</si>
  <si>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</si>
  <si>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</si>
  <si>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</si>
  <si>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</si>
  <si>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</si>
  <si>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</si>
  <si>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</si>
  <si>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</si>
  <si>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</si>
  <si>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</si>
  <si>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</si>
  <si>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</si>
  <si>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</si>
  <si>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</si>
  <si>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</si>
  <si>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</si>
  <si>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</si>
  <si>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</si>
  <si>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</si>
  <si>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</si>
  <si>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</si>
  <si>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</si>
  <si>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</si>
  <si>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</si>
  <si>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</si>
  <si>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</si>
  <si>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</si>
  <si>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</si>
  <si>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</si>
  <si>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</si>
  <si>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</si>
  <si>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</si>
  <si>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</si>
  <si>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</si>
  <si>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</si>
  <si>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</si>
  <si>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</si>
  <si>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</si>
  <si>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</si>
  <si>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</si>
  <si>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</si>
  <si>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</si>
  <si>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</si>
  <si>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</si>
  <si>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</si>
  <si>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</si>
  <si>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</si>
  <si>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</si>
  <si>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</si>
  <si>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</si>
  <si>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</si>
  <si>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</si>
  <si>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</si>
  <si>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</si>
  <si>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</si>
  <si>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</si>
  <si>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</si>
  <si>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</si>
  <si>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</si>
  <si>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</si>
  <si>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</si>
  <si>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</si>
  <si>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</si>
  <si>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</si>
  <si>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</si>
  <si>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</si>
  <si>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</si>
  <si>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</si>
  <si>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</si>
  <si>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</si>
  <si>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</si>
  <si>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</si>
  <si>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</si>
  <si>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</si>
  <si>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</si>
  <si>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</si>
  <si>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</si>
  <si>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</si>
  <si>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</si>
  <si>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</si>
  <si>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</si>
  <si>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</si>
  <si>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</si>
  <si>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</si>
  <si>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</si>
  <si>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</si>
  <si>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</si>
  <si>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</si>
  <si>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</si>
  <si>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</si>
  <si>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</si>
  <si>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</si>
  <si>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</si>
  <si>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</si>
  <si>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</si>
  <si>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</si>
  <si>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</si>
  <si>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</si>
  <si>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</si>
  <si>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</si>
  <si>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</si>
  <si>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</si>
  <si>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</si>
  <si>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</si>
  <si>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</si>
  <si>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</si>
  <si>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</si>
  <si>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</si>
  <si>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</si>
  <si>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</si>
  <si>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</si>
  <si>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</si>
  <si>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</si>
  <si>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</si>
  <si>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</si>
  <si>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</si>
  <si>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</si>
  <si>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</si>
  <si>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</si>
  <si>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</si>
  <si>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</si>
  <si>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</si>
  <si>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</si>
  <si>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</si>
  <si>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</si>
  <si>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</si>
  <si>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</si>
  <si>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</si>
  <si>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</si>
  <si>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</si>
  <si>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</si>
  <si>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</si>
  <si>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</si>
  <si>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</si>
  <si>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</si>
  <si>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</si>
  <si>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</si>
  <si>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</si>
  <si>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</si>
  <si>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</si>
  <si>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</si>
  <si>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</si>
  <si>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</si>
  <si>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</si>
  <si>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</si>
  <si>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</si>
  <si>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</si>
  <si>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</si>
  <si>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</si>
  <si>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</si>
  <si>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</si>
  <si>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</si>
  <si>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</si>
  <si>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</si>
  <si>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</si>
  <si>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</si>
  <si>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</si>
  <si>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</si>
  <si>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</si>
  <si>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</si>
  <si>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</si>
  <si>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</si>
  <si>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</si>
  <si>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</si>
  <si>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</si>
  <si>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</si>
  <si>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</si>
  <si>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</si>
  <si>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</si>
  <si>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</si>
  <si>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</si>
  <si>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</si>
  <si>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</si>
  <si>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</si>
  <si>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</si>
  <si>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</si>
  <si>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</si>
  <si>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</si>
  <si>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</si>
  <si>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</si>
  <si>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</si>
  <si>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</si>
  <si>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</si>
  <si>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</si>
  <si>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</si>
  <si>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</si>
  <si>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</si>
  <si>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</si>
  <si>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</si>
  <si>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</si>
  <si>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</si>
  <si>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</si>
  <si>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</si>
  <si>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</si>
  <si>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</si>
  <si>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</si>
  <si>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</si>
  <si>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</si>
  <si>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</si>
  <si>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</si>
  <si>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</si>
  <si>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</si>
  <si>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</si>
  <si>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</si>
  <si>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</si>
  <si>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</si>
  <si>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</si>
  <si>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</si>
  <si>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</si>
  <si>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</si>
  <si>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</si>
  <si>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</si>
  <si>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</si>
  <si>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</si>
  <si>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</si>
  <si>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</si>
  <si>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</si>
  <si>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</si>
  <si>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</si>
  <si>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</si>
  <si>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</si>
  <si>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</si>
  <si>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</si>
  <si>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</si>
  <si>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</si>
  <si>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</si>
  <si>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</si>
  <si>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</si>
  <si>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</si>
  <si>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</si>
  <si>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</si>
  <si>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</si>
  <si>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</si>
  <si>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</si>
  <si>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</si>
  <si>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</si>
  <si>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</si>
  <si>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</si>
  <si>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</si>
  <si>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</si>
  <si>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</si>
  <si>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</si>
  <si>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</si>
  <si>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</si>
  <si>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</si>
  <si>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</si>
  <si>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</si>
  <si>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</si>
  <si>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</si>
  <si>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</si>
  <si>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</si>
  <si>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</si>
  <si>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</si>
  <si>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</si>
  <si>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</si>
  <si>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</si>
  <si>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</si>
  <si>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</si>
  <si>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</si>
  <si>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</si>
  <si>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</si>
  <si>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</si>
  <si>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</si>
  <si>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</si>
  <si>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</si>
  <si>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</si>
  <si>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</si>
  <si>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</si>
  <si>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</si>
  <si>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</si>
  <si>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</si>
  <si>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</si>
  <si>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</si>
  <si>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</si>
  <si>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</si>
  <si>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</si>
  <si>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</si>
  <si>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</si>
  <si>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</si>
  <si>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</si>
  <si>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</si>
  <si>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</si>
  <si>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</si>
  <si>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</si>
  <si>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</si>
  <si>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</si>
  <si>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</si>
  <si>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</si>
  <si>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</si>
  <si>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</si>
  <si>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</si>
  <si>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</si>
  <si>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</si>
  <si>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</si>
  <si>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</si>
  <si>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</si>
  <si>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</si>
  <si>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</si>
  <si>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</si>
  <si>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</si>
  <si>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</si>
  <si>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</si>
  <si>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</si>
  <si>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</si>
  <si>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</si>
  <si>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</si>
  <si>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</si>
  <si>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</si>
  <si>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</si>
  <si>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</si>
  <si>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</si>
  <si>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</si>
  <si>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</si>
  <si>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</si>
  <si>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</si>
  <si>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</si>
  <si>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</si>
  <si>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</si>
  <si>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</si>
  <si>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</si>
  <si>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</si>
  <si>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</si>
  <si>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</si>
  <si>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</si>
  <si>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</si>
  <si>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</si>
  <si>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</si>
  <si>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</si>
  <si>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</si>
  <si>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</si>
  <si>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</si>
  <si>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</si>
  <si>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</si>
  <si>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</si>
  <si>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</si>
  <si>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</si>
  <si>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</si>
  <si>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</si>
  <si>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</si>
  <si>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</si>
  <si>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</si>
  <si>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</si>
  <si>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</si>
  <si>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</si>
  <si>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</si>
  <si>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</si>
  <si>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</si>
  <si>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</si>
  <si>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</si>
  <si>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</si>
  <si>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</si>
  <si>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</si>
  <si>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</si>
  <si>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</si>
  <si>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</si>
  <si>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</si>
  <si>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</si>
  <si>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</si>
  <si>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</si>
  <si>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</si>
  <si>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</si>
  <si>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</si>
  <si>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</si>
  <si>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</si>
  <si>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</si>
  <si>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</si>
  <si>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</si>
  <si>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</si>
  <si>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</si>
  <si>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</si>
  <si>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</si>
  <si>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</si>
  <si>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</si>
  <si>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</si>
  <si>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</si>
  <si>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</si>
  <si>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</si>
  <si>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</si>
  <si>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</si>
  <si>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</si>
  <si>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</si>
  <si>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</si>
  <si>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</si>
  <si>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</si>
  <si>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</si>
  <si>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</si>
  <si>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</si>
  <si>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</si>
  <si>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</si>
  <si>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</si>
  <si>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</si>
  <si>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</si>
  <si>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</si>
  <si>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</si>
  <si>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</si>
  <si>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</si>
  <si>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</si>
  <si>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</si>
  <si>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</si>
  <si>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</si>
  <si>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</si>
  <si>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</si>
  <si>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</si>
  <si>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</si>
  <si>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</si>
  <si>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</si>
  <si>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</si>
  <si>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</si>
  <si>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</si>
  <si>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</si>
  <si>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</si>
  <si>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</si>
  <si>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</si>
  <si>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</si>
  <si>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</si>
  <si>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</si>
  <si>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</si>
  <si>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</si>
  <si>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</si>
  <si>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</si>
  <si>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</si>
  <si>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</si>
  <si>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</si>
  <si>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</si>
  <si>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</si>
  <si>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</si>
  <si>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</si>
  <si>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</si>
  <si>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</si>
  <si>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</si>
  <si>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</si>
  <si>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</si>
  <si>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</si>
  <si>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</si>
  <si>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</si>
  <si>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</si>
  <si>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</si>
  <si>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</si>
  <si>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</si>
  <si>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</si>
  <si>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</si>
  <si>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</si>
  <si>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</si>
  <si>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</si>
  <si>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</si>
  <si>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</si>
  <si>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</si>
  <si>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</si>
  <si>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</si>
  <si>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</si>
  <si>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</si>
  <si>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</si>
  <si>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</si>
  <si>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</si>
  <si>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</si>
  <si>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</si>
  <si>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</si>
  <si>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</si>
  <si>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</si>
  <si>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</si>
  <si>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</si>
  <si>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</si>
  <si>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</si>
  <si>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</si>
  <si>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</si>
  <si>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</si>
  <si>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</si>
  <si>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</si>
  <si>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</si>
  <si>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</si>
  <si>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</si>
  <si>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</si>
  <si>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</si>
  <si>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</si>
  <si>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</si>
  <si>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</si>
  <si>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</si>
  <si>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</si>
  <si>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</si>
  <si>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</si>
  <si>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</si>
  <si>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</si>
  <si>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</si>
  <si>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</si>
  <si>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</si>
  <si>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</si>
  <si>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</si>
  <si>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</si>
  <si>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</si>
  <si>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</si>
  <si>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</si>
  <si>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</si>
  <si>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</si>
  <si>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</si>
  <si>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</si>
  <si>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</si>
  <si>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</si>
  <si>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</si>
  <si>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</si>
  <si>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</si>
  <si>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</si>
  <si>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</si>
  <si>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</si>
  <si>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</si>
  <si>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</si>
  <si>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</si>
  <si>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</si>
  <si>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</si>
  <si>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</si>
  <si>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</si>
  <si>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</si>
  <si>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</si>
  <si>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</si>
  <si>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</si>
  <si>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</si>
  <si>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</si>
  <si>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</si>
  <si>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</si>
  <si>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</si>
  <si>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</si>
  <si>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</si>
  <si>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</si>
  <si>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</si>
  <si>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</si>
  <si>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</si>
  <si>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</si>
  <si>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</si>
  <si>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</si>
  <si>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</si>
  <si>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</si>
  <si>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</si>
  <si>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</si>
  <si>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</si>
  <si>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</si>
  <si>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</si>
  <si>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</si>
  <si>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</si>
  <si>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</si>
  <si>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</si>
  <si>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</si>
  <si>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</si>
  <si>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</si>
  <si>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</si>
  <si>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</si>
  <si>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</si>
  <si>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</si>
  <si>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</si>
  <si>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</si>
  <si>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</si>
  <si>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</si>
  <si>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</si>
  <si>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</si>
  <si>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</si>
  <si>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</si>
  <si>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</si>
  <si>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</si>
  <si>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</si>
  <si>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</si>
  <si>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</si>
  <si>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</si>
  <si>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</si>
  <si>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</si>
  <si>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</si>
  <si>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</si>
  <si>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</si>
  <si>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</si>
  <si>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</si>
  <si>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</si>
  <si>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</si>
  <si>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</si>
  <si>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</si>
  <si>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</si>
  <si>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</si>
  <si>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</si>
  <si>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</si>
  <si>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</si>
  <si>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</si>
  <si>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</si>
  <si>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</si>
  <si>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</si>
  <si>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</si>
  <si>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</si>
  <si>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</si>
  <si>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</si>
  <si>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</si>
  <si>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</si>
  <si>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</si>
  <si>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</si>
  <si>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</si>
  <si>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</si>
  <si>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</si>
  <si>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</si>
  <si>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</si>
  <si>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</si>
  <si>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</si>
  <si>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</si>
  <si>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</si>
  <si>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</si>
  <si>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</si>
  <si>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</si>
  <si>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</si>
  <si>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</si>
  <si>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</si>
  <si>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</si>
  <si>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</si>
  <si>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</si>
  <si>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</si>
  <si>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</si>
  <si>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</si>
  <si>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</si>
  <si>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</si>
  <si>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</si>
  <si>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</si>
  <si>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</si>
  <si>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</si>
  <si>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</si>
  <si>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</si>
  <si>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</si>
  <si>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</si>
  <si>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</si>
  <si>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</si>
  <si>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</si>
  <si>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</si>
  <si>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</si>
  <si>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</si>
  <si>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</si>
  <si>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</si>
  <si>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</si>
  <si>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</si>
  <si>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</si>
  <si>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</si>
  <si>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</si>
  <si>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</si>
  <si>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</si>
  <si>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</si>
  <si>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</si>
  <si>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</si>
  <si>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</si>
  <si>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</si>
  <si>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</si>
  <si>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</si>
  <si>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</si>
  <si>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</si>
  <si>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</si>
  <si>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</si>
  <si>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</si>
  <si>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</si>
  <si>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</si>
  <si>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</si>
  <si>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</si>
  <si>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</si>
  <si>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</si>
  <si>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</si>
  <si>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</si>
  <si>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</si>
  <si>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</si>
  <si>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</si>
  <si>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</si>
  <si>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</si>
  <si>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</si>
  <si>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</si>
  <si>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</si>
  <si>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</si>
  <si>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</si>
  <si>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</si>
  <si>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</si>
  <si>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</si>
  <si>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</si>
  <si>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</si>
  <si>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</si>
  <si>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</si>
  <si>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</si>
  <si>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</si>
  <si>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</si>
  <si>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</si>
  <si>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</si>
  <si>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</si>
  <si>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</si>
  <si>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</si>
  <si>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</si>
  <si>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</si>
  <si>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</si>
  <si>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</si>
  <si>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</si>
  <si>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</si>
  <si>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</si>
  <si>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</si>
  <si>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</si>
  <si>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</si>
  <si>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</si>
  <si>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</si>
  <si>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</si>
  <si>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</si>
  <si>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</si>
  <si>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</si>
  <si>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</si>
  <si>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</si>
  <si>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</si>
  <si>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</si>
  <si>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</si>
  <si>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</si>
  <si>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</si>
  <si>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</si>
  <si>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</si>
  <si>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</si>
  <si>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</si>
  <si>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</si>
  <si>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</si>
  <si>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</si>
  <si>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</si>
  <si>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</si>
  <si>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</si>
  <si>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</si>
  <si>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</si>
  <si>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</si>
  <si>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</si>
  <si>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</si>
  <si>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</si>
  <si>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</si>
  <si>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</si>
  <si>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</si>
  <si>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</si>
  <si>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</si>
  <si>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</si>
  <si>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</si>
  <si>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</si>
  <si>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</si>
  <si>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</si>
  <si>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</si>
  <si>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</si>
  <si>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</si>
  <si>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</si>
  <si>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</si>
  <si>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</si>
  <si>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</si>
  <si>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</si>
  <si>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</si>
  <si>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</si>
  <si>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</si>
  <si>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</si>
  <si>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</si>
  <si>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</si>
  <si>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</si>
  <si>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</si>
  <si>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</si>
  <si>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</si>
  <si>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</si>
  <si>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</si>
  <si>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</si>
  <si>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</si>
  <si>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</si>
  <si>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</si>
  <si>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</si>
  <si>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</si>
  <si>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</si>
  <si>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</si>
  <si>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</si>
  <si>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</si>
  <si>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</si>
  <si>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</si>
  <si>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</si>
  <si>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</si>
  <si>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</si>
  <si>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</si>
  <si>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</si>
  <si>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</si>
  <si>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</si>
  <si>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</si>
  <si>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</si>
  <si>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</si>
  <si>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</si>
  <si>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</si>
  <si>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</si>
  <si>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</si>
  <si>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</si>
  <si>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</si>
  <si>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</si>
  <si>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</si>
  <si>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</si>
  <si>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</si>
  <si>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</si>
  <si>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</si>
  <si>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</si>
  <si>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</si>
  <si>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</si>
  <si>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</si>
  <si>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</si>
  <si>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</si>
  <si>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</si>
  <si>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</si>
  <si>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</si>
  <si>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</si>
  <si>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</si>
  <si>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</si>
  <si>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</si>
  <si>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</si>
  <si>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</si>
  <si>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</si>
  <si>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</si>
  <si>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</si>
  <si>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</si>
  <si>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</si>
  <si>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</si>
  <si>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</si>
  <si>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</si>
  <si>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</si>
  <si>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</si>
  <si>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</si>
  <si>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</si>
  <si>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</si>
  <si>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</si>
  <si>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</si>
  <si>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</si>
  <si>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</si>
  <si>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</si>
  <si>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</si>
  <si>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</si>
  <si>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</si>
  <si>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</si>
  <si>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</si>
  <si>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</si>
  <si>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</si>
  <si>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</si>
  <si>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</si>
  <si>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</si>
  <si>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</si>
  <si>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</si>
  <si>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</si>
  <si>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</si>
  <si>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</si>
  <si>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</si>
  <si>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</si>
  <si>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</si>
  <si>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</si>
  <si>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</si>
  <si>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</si>
  <si>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</si>
  <si>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</si>
  <si>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</si>
  <si>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</si>
  <si>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</si>
  <si>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</si>
  <si>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</si>
  <si>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</si>
  <si>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</si>
  <si>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</si>
  <si>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</si>
  <si>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</si>
  <si>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</si>
  <si>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</si>
  <si>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</si>
  <si>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</si>
  <si>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</si>
  <si>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</si>
  <si>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</si>
  <si>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</si>
  <si>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</si>
  <si>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</si>
  <si>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</si>
  <si>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</si>
  <si>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</si>
  <si>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</si>
  <si>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</si>
  <si>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</si>
  <si>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</si>
  <si>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</si>
  <si>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</si>
  <si>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</si>
  <si>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</si>
  <si>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</si>
  <si>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</si>
  <si>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</si>
  <si>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</si>
  <si>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</si>
  <si>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</si>
  <si>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</si>
  <si>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</si>
  <si>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</si>
  <si>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</si>
  <si>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</si>
  <si>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</si>
  <si>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</si>
  <si>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</si>
  <si>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</si>
  <si>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</si>
  <si>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</si>
  <si>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</si>
  <si>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</si>
  <si>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</si>
  <si>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</si>
  <si>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</si>
  <si>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</si>
  <si>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</si>
  <si>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</si>
  <si>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</si>
  <si>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</si>
  <si>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</si>
  <si>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</si>
  <si>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</si>
  <si>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</si>
  <si>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</si>
  <si>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</si>
  <si>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</si>
  <si>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</si>
  <si>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</si>
  <si>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</si>
  <si>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</si>
  <si>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</si>
  <si>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</si>
  <si>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</si>
  <si>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</si>
  <si>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</si>
  <si>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</si>
  <si>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</si>
  <si>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</si>
  <si>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</si>
  <si>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</si>
  <si>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</si>
  <si>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</si>
  <si>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</si>
  <si>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</si>
  <si>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</si>
  <si>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</si>
  <si>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</si>
  <si>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</si>
  <si>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</si>
  <si>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</si>
  <si>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</si>
  <si>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</si>
  <si>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</si>
  <si>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</si>
  <si>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</si>
  <si>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</si>
  <si>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</si>
  <si>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</si>
  <si>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</si>
  <si>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</si>
  <si>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</si>
  <si>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</si>
  <si>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</si>
  <si>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</si>
  <si>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</si>
  <si>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</si>
  <si>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</si>
  <si>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</si>
  <si>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</si>
  <si>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</si>
  <si>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</si>
  <si>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</si>
  <si>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</si>
  <si>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</si>
  <si>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</si>
  <si>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</si>
  <si>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</si>
  <si>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</si>
  <si>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</si>
  <si>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</si>
  <si>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</si>
  <si>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</si>
  <si>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</si>
  <si>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</si>
  <si>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</si>
  <si>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</si>
  <si>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</si>
  <si>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</si>
  <si>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</si>
  <si>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</si>
  <si>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</si>
  <si>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</si>
  <si>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</si>
  <si>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</si>
  <si>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</si>
  <si>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</si>
  <si>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</si>
  <si>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</si>
  <si>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</si>
  <si>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</si>
  <si>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</si>
  <si>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</si>
  <si>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</si>
  <si>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</si>
  <si>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</si>
  <si>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</si>
  <si>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</si>
  <si>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</si>
  <si>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</si>
  <si>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</si>
  <si>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</si>
  <si>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</si>
  <si>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</si>
  <si>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</si>
  <si>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</si>
  <si>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</si>
  <si>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</si>
  <si>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</si>
  <si>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</si>
  <si>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</si>
  <si>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</si>
  <si>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</si>
  <si>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</si>
  <si>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</si>
  <si>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</si>
  <si>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</si>
  <si>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</si>
  <si>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</si>
  <si>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</si>
  <si>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</si>
  <si>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</si>
  <si>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</si>
  <si>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</si>
  <si>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</si>
  <si>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</si>
  <si>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</si>
  <si>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</si>
  <si>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</si>
  <si>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</si>
  <si>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</si>
  <si>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</si>
  <si>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</si>
  <si>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</si>
  <si>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</si>
  <si>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</si>
  <si>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</si>
  <si>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</si>
  <si>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</si>
  <si>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</si>
  <si>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</si>
  <si>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</si>
  <si>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</si>
  <si>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</si>
  <si>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</si>
  <si>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</si>
  <si>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</si>
  <si>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</si>
  <si>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</si>
  <si>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</si>
  <si>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</si>
  <si>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</si>
  <si>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</si>
  <si>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</si>
  <si>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</si>
  <si>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</si>
  <si>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</si>
  <si>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</si>
  <si>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</si>
  <si>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</si>
  <si>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</si>
  <si>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</si>
  <si>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</si>
  <si>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</si>
  <si>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</si>
  <si>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</si>
  <si>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</si>
  <si>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</si>
  <si>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</si>
  <si>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</si>
  <si>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</si>
  <si>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</si>
  <si>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</si>
  <si>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</si>
  <si>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</si>
  <si>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</si>
  <si>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</si>
  <si>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</si>
  <si>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</si>
  <si>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</si>
  <si>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</si>
  <si>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</si>
  <si>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</si>
  <si>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</si>
  <si>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</si>
  <si>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</si>
  <si>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</si>
  <si>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</si>
  <si>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</si>
  <si>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</si>
  <si>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</si>
  <si>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</si>
  <si>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</si>
  <si>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</si>
  <si>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</si>
  <si>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</si>
  <si>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</si>
  <si>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</si>
  <si>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</si>
  <si>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</si>
  <si>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</si>
  <si>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</si>
  <si>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</si>
  <si>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</si>
  <si>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</si>
  <si>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</si>
  <si>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</si>
  <si>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</si>
  <si>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</si>
  <si>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</si>
  <si>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</si>
  <si>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</si>
  <si>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</si>
  <si>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</si>
  <si>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</si>
  <si>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</si>
  <si>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</si>
  <si>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</si>
  <si>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</si>
  <si>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</si>
  <si>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</si>
  <si>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</si>
  <si>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</si>
  <si>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</si>
  <si>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</si>
  <si>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</si>
  <si>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</si>
  <si>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</si>
  <si>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</si>
  <si>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</si>
  <si>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</si>
  <si>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</si>
  <si>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</si>
  <si>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</si>
  <si>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</si>
  <si>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</si>
  <si>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</si>
  <si>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</si>
  <si>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</si>
  <si>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</si>
  <si>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</si>
  <si>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</si>
  <si>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</si>
  <si>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</si>
  <si>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</si>
  <si>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</si>
  <si>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</si>
  <si>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</si>
  <si>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</si>
  <si>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</si>
  <si>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</si>
  <si>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</si>
  <si>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</si>
  <si>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</si>
  <si>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</si>
  <si>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</si>
  <si>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</si>
  <si>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</si>
  <si>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</si>
  <si>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</si>
  <si>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</si>
  <si>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</si>
  <si>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</si>
  <si>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</si>
  <si>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</si>
  <si>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</si>
  <si>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</si>
  <si>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</si>
  <si>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</si>
  <si>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</si>
  <si>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</si>
  <si>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</si>
  <si>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</si>
  <si>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</si>
  <si>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</si>
  <si>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</si>
  <si>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</si>
  <si>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</si>
  <si>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</si>
  <si>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</si>
  <si>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</si>
  <si>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</si>
  <si>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</si>
  <si>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</si>
  <si>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</si>
  <si>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</si>
  <si>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</si>
  <si>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</si>
  <si>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</si>
  <si>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</si>
  <si>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</si>
  <si>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</si>
  <si>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</si>
  <si>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</si>
  <si>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</si>
  <si>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</si>
  <si>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</si>
  <si>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</si>
  <si>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</si>
  <si>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</si>
  <si>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</si>
  <si>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</si>
  <si>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</si>
  <si>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</si>
  <si>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</si>
  <si>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</si>
  <si>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</si>
  <si>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</si>
  <si>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</si>
  <si>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</si>
  <si>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</si>
  <si>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</si>
  <si>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</si>
  <si>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</si>
  <si>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</si>
  <si>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</si>
  <si>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</si>
  <si>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</si>
  <si>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</si>
  <si>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</si>
  <si>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</si>
  <si>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</si>
  <si>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</si>
  <si>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</si>
  <si>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</si>
  <si>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</si>
  <si>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</si>
  <si>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</si>
  <si>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</si>
  <si>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</si>
  <si>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</si>
  <si>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</si>
  <si>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</si>
  <si>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</si>
  <si>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</si>
  <si>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</si>
  <si>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</si>
  <si>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</si>
  <si>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</si>
  <si>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</si>
  <si>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</si>
  <si>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</si>
  <si>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</si>
  <si>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</si>
  <si>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</si>
  <si>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</si>
  <si>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</si>
  <si>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</si>
  <si>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</si>
  <si>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</si>
  <si>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</si>
  <si>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</si>
  <si>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</si>
  <si>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</si>
  <si>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</si>
  <si>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</si>
  <si>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</si>
  <si>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</si>
  <si>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</si>
  <si>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</si>
  <si>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</si>
  <si>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</si>
  <si>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</si>
  <si>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</si>
  <si>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</si>
  <si>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</si>
  <si>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</si>
  <si>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</si>
  <si>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</si>
  <si>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</si>
  <si>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</si>
  <si>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</si>
  <si>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</si>
  <si>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</si>
  <si>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</si>
  <si>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</si>
  <si>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</si>
  <si>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</si>
  <si>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</si>
  <si>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</si>
  <si>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</si>
  <si>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</si>
  <si>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</si>
  <si>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</si>
  <si>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</si>
  <si>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</si>
  <si>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</si>
  <si>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</si>
  <si>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</si>
  <si>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</si>
  <si>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</si>
  <si>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</si>
  <si>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</si>
  <si>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</si>
  <si>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</si>
  <si>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</si>
  <si>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</si>
  <si>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</si>
  <si>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</si>
  <si>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</si>
  <si>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</si>
  <si>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</si>
  <si>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</si>
  <si>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</si>
  <si>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</si>
  <si>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</si>
  <si>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</si>
  <si>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</si>
  <si>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</si>
  <si>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</si>
  <si>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</si>
  <si>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</si>
  <si>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</si>
  <si>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</si>
  <si>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</si>
  <si>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</si>
  <si>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</si>
  <si>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</si>
  <si>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</si>
  <si>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</si>
  <si>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</si>
  <si>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</si>
  <si>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</si>
  <si>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</si>
  <si>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</si>
  <si>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</si>
  <si>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</si>
  <si>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</si>
  <si>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</si>
  <si>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</si>
  <si>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</si>
  <si>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</si>
  <si>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</si>
  <si>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</si>
  <si>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</si>
  <si>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</si>
  <si>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</si>
  <si>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</si>
  <si>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</si>
  <si>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</si>
  <si>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</si>
  <si>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</si>
  <si>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</si>
  <si>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</si>
  <si>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</si>
  <si>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</si>
  <si>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</si>
  <si>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</si>
  <si>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</si>
  <si>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</si>
  <si>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</si>
  <si>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</si>
  <si>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</si>
  <si>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</si>
  <si>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</si>
  <si>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</si>
  <si>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</si>
  <si>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</si>
  <si>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</si>
  <si>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</si>
  <si>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</si>
  <si>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</si>
  <si>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</si>
  <si>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</si>
  <si>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</si>
  <si>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</si>
  <si>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</si>
  <si>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</si>
  <si>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</si>
  <si>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</si>
  <si>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</si>
  <si>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</si>
  <si>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</si>
  <si>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</si>
  <si>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</si>
  <si>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</si>
  <si>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</si>
  <si>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</si>
  <si>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</si>
  <si>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</si>
  <si>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</si>
  <si>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</si>
  <si>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</si>
  <si>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</si>
  <si>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</si>
  <si>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</si>
  <si>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</si>
  <si>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</si>
  <si>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</si>
  <si>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</si>
  <si>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</si>
  <si>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</si>
  <si>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</si>
  <si>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</si>
  <si>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</si>
  <si>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</si>
  <si>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</si>
  <si>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</si>
  <si>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</si>
  <si>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</si>
  <si>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</si>
  <si>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</si>
  <si>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</si>
  <si>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</si>
  <si>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</si>
  <si>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</si>
  <si>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</si>
  <si>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</si>
  <si>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</si>
  <si>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</si>
  <si>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</si>
  <si>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</si>
  <si>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</si>
  <si>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</si>
  <si>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</si>
  <si>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</si>
  <si>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</si>
  <si>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</si>
  <si>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</si>
  <si>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</si>
  <si>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</si>
  <si>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</si>
  <si>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</si>
  <si>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</si>
  <si>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</si>
  <si>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</si>
  <si>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</si>
  <si>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</si>
  <si>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</si>
  <si>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</si>
  <si>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</si>
  <si>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</si>
  <si>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</si>
  <si>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</si>
  <si>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</si>
  <si>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</si>
  <si>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</si>
  <si>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</si>
  <si>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</si>
  <si>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</si>
  <si>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</si>
  <si>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</si>
  <si>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</si>
  <si>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</si>
  <si>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</si>
  <si>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</si>
  <si>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</si>
  <si>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</si>
  <si>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</si>
  <si>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</si>
  <si>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</si>
  <si>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</si>
  <si>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</si>
  <si>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</si>
  <si>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</si>
  <si>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</si>
  <si>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</si>
  <si>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</si>
  <si>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</si>
  <si>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</si>
  <si>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</si>
  <si>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</si>
  <si>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</si>
  <si>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</si>
  <si>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</si>
  <si>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</si>
  <si>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</si>
  <si>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</si>
  <si>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</si>
  <si>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</si>
  <si>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</si>
  <si>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</si>
  <si>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</si>
  <si>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</si>
  <si>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</si>
  <si>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</si>
  <si>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</si>
  <si>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</si>
  <si>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</si>
  <si>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</si>
  <si>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</si>
  <si>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</si>
  <si>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</si>
  <si>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</si>
  <si>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</si>
  <si>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</si>
  <si>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</si>
  <si>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</si>
  <si>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</si>
  <si>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</si>
  <si>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</si>
  <si>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</si>
  <si>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</si>
  <si>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</si>
  <si>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</si>
  <si>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</si>
  <si>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</si>
  <si>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</si>
  <si>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</si>
  <si>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</si>
  <si>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</si>
  <si>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</si>
  <si>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</si>
  <si>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</si>
  <si>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</si>
  <si>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</si>
  <si>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</si>
  <si>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</si>
  <si>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</si>
  <si>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</si>
  <si>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</si>
  <si>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</si>
  <si>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</si>
  <si>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</si>
  <si>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</si>
  <si>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</si>
  <si>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</si>
  <si>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</si>
  <si>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</si>
  <si>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</si>
  <si>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</si>
  <si>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</si>
  <si>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</si>
  <si>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</si>
  <si>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</si>
  <si>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</si>
  <si>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</si>
  <si>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</si>
  <si>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</si>
  <si>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</si>
  <si>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</si>
  <si>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</si>
  <si>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</si>
  <si>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</si>
  <si>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</si>
  <si>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</si>
  <si>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</si>
  <si>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</si>
  <si>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</si>
  <si>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</si>
  <si>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</si>
  <si>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</si>
  <si>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</si>
  <si>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</si>
  <si>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</si>
  <si>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</si>
  <si>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</si>
  <si>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</si>
  <si>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</si>
  <si>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</si>
  <si>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</si>
  <si>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</si>
  <si>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</si>
  <si>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</si>
  <si>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</si>
  <si>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</si>
  <si>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</si>
  <si>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</si>
  <si>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</si>
  <si>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</si>
  <si>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</si>
  <si>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</si>
  <si>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</si>
  <si>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</si>
  <si>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</si>
  <si>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</si>
  <si>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</si>
  <si>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</si>
  <si>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</si>
  <si>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</si>
  <si>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</si>
  <si>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</si>
  <si>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</si>
  <si>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</si>
  <si>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</si>
  <si>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</si>
  <si>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</si>
  <si>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</si>
  <si>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</si>
  <si>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</si>
  <si>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</si>
  <si>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</si>
  <si>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</si>
  <si>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</si>
  <si>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</si>
  <si>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</si>
  <si>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</si>
  <si>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</si>
  <si>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</si>
  <si>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</si>
  <si>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</si>
  <si>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</si>
  <si>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</si>
  <si>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</si>
  <si>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</si>
  <si>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</si>
  <si>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</si>
  <si>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</si>
  <si>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</si>
  <si>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</si>
  <si>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</si>
  <si>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</si>
  <si>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</si>
  <si>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</si>
  <si>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</si>
  <si>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</si>
  <si>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</si>
  <si>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</si>
  <si>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</si>
  <si>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</si>
  <si>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</si>
  <si>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</si>
  <si>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</si>
  <si>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</si>
  <si>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</si>
  <si>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</si>
  <si>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</si>
  <si>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</si>
  <si>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</si>
  <si>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</si>
  <si>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</si>
  <si>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</si>
  <si>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</si>
  <si>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</si>
  <si>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</si>
  <si>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</si>
  <si>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</si>
  <si>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</si>
  <si>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</si>
  <si>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</si>
  <si>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</si>
  <si>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</si>
  <si>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</si>
  <si>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</si>
  <si>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</si>
  <si>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</si>
  <si>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</si>
  <si>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</si>
  <si>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</si>
  <si>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</si>
  <si>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</si>
  <si>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</si>
  <si>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</si>
  <si>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</si>
  <si>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</si>
  <si>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</si>
  <si>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</si>
  <si>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</si>
  <si>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</si>
  <si>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</si>
  <si>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</si>
  <si>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</si>
  <si>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</si>
  <si>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</si>
  <si>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</si>
  <si>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</si>
  <si>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</si>
  <si>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</si>
  <si>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</si>
  <si>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</si>
  <si>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</si>
  <si>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</si>
  <si>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</si>
  <si>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</si>
  <si>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</si>
  <si>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</si>
  <si>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</si>
  <si>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</si>
  <si>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</si>
  <si>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</si>
  <si>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</si>
  <si>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</si>
  <si>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</si>
  <si>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</si>
  <si>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</si>
  <si>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</si>
  <si>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</si>
  <si>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</si>
  <si>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</si>
  <si>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</si>
  <si>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</si>
  <si>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</si>
  <si>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</si>
  <si>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</si>
  <si>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</si>
  <si>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</si>
  <si>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</si>
  <si>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</si>
  <si>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</si>
  <si>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</si>
  <si>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</si>
  <si>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</si>
  <si>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</si>
  <si>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</si>
  <si>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</si>
  <si>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</si>
  <si>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</si>
  <si>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</si>
  <si>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</si>
  <si>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</si>
  <si>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</si>
  <si>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</si>
  <si>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</si>
  <si>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</si>
  <si>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</si>
  <si>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</si>
  <si>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</si>
  <si>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</si>
  <si>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</si>
  <si>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</si>
  <si>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</si>
  <si>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</si>
  <si>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</si>
  <si>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</si>
  <si>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</si>
  <si>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</si>
  <si>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</si>
  <si>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</si>
  <si>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</si>
  <si>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</si>
  <si>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</si>
  <si>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</si>
  <si>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</si>
  <si>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</si>
  <si>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</si>
  <si>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</si>
  <si>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</si>
  <si>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</si>
  <si>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</si>
  <si>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</si>
  <si>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</si>
  <si>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</si>
  <si>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</si>
  <si>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</si>
  <si>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</si>
  <si>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</si>
  <si>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</si>
  <si>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</si>
  <si>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</si>
  <si>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</si>
  <si>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</si>
  <si>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</si>
  <si>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</si>
  <si>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</si>
  <si>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</si>
  <si>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</si>
  <si>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</si>
  <si>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</si>
  <si>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</si>
  <si>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</si>
  <si>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</si>
  <si>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</si>
  <si>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</si>
  <si>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</si>
  <si>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</si>
  <si>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</si>
  <si>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</si>
  <si>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</si>
  <si>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</si>
  <si>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</si>
  <si>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</si>
  <si>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</si>
  <si>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</si>
  <si>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</si>
  <si>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</si>
  <si>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</si>
  <si>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</si>
  <si>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</si>
  <si>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</si>
  <si>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</si>
  <si>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</si>
  <si>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</si>
  <si>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</si>
  <si>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</si>
  <si>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</si>
  <si>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</si>
  <si>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</si>
  <si>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</si>
  <si>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</si>
  <si>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</si>
  <si>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</si>
  <si>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</si>
  <si>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</si>
  <si>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</si>
  <si>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</si>
  <si>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</si>
  <si>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</si>
  <si>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</si>
  <si>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</si>
  <si>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</si>
  <si>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</si>
  <si>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</si>
  <si>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</si>
  <si>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</si>
  <si>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</si>
  <si>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</si>
  <si>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</si>
  <si>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</si>
  <si>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</si>
  <si>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</si>
  <si>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</si>
  <si>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</si>
  <si>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</si>
  <si>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</si>
  <si>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</si>
  <si>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</si>
  <si>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</si>
  <si>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</si>
  <si>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</si>
  <si>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</si>
  <si>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</si>
  <si>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</si>
  <si>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</si>
  <si>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</si>
  <si>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</si>
  <si>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</si>
  <si>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</si>
  <si>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</si>
  <si>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</si>
  <si>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</si>
  <si>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</si>
  <si>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</si>
  <si>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</si>
  <si>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</si>
  <si>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</si>
  <si>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</si>
  <si>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</si>
  <si>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</si>
  <si>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</si>
  <si>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</si>
  <si>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</si>
  <si>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</si>
  <si>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</si>
  <si>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</si>
  <si>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</si>
  <si>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</si>
  <si>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</si>
  <si>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</si>
  <si>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</si>
  <si>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</si>
  <si>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</si>
  <si>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</si>
  <si>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</si>
  <si>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</si>
  <si>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</si>
  <si>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</si>
  <si>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</si>
  <si>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</si>
  <si>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</si>
  <si>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</si>
  <si>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</si>
  <si>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</si>
  <si>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</si>
  <si>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</si>
  <si>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</si>
  <si>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</si>
  <si>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</si>
  <si>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</si>
  <si>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</si>
  <si>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</si>
  <si>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</si>
  <si>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</si>
  <si>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</si>
  <si>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</si>
  <si>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</si>
  <si>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</si>
  <si>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</si>
  <si>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</si>
  <si>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</si>
  <si>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</si>
  <si>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</si>
  <si>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</si>
  <si>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</si>
  <si>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</si>
  <si>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</si>
  <si>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</si>
  <si>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</si>
  <si>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</si>
  <si>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</si>
  <si>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</si>
  <si>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</si>
  <si>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</si>
  <si>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</si>
  <si>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</si>
  <si>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</si>
  <si>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</si>
  <si>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</si>
  <si>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</si>
  <si>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</si>
  <si>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</si>
  <si>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</si>
  <si>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</si>
  <si>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</si>
  <si>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</si>
  <si>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</si>
  <si>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</si>
  <si>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</si>
  <si>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</si>
  <si>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</si>
  <si>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</si>
  <si>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</si>
  <si>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</si>
  <si>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</si>
  <si>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</si>
  <si>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</si>
  <si>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</si>
  <si>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</si>
  <si>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</si>
  <si>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</si>
  <si>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</si>
  <si>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</si>
  <si>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</si>
  <si>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</si>
  <si>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</si>
  <si>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</si>
  <si>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</si>
  <si>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</si>
  <si>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</si>
  <si>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</si>
  <si>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</si>
  <si>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</si>
  <si>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</si>
  <si>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</si>
  <si>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</si>
  <si>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</si>
  <si>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</si>
  <si>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</si>
  <si>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</si>
  <si>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</si>
  <si>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</si>
  <si>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</si>
  <si>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</si>
  <si>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</si>
  <si>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</si>
  <si>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</si>
  <si>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</si>
  <si>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</si>
  <si>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</si>
  <si>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</si>
  <si>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</si>
  <si>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</si>
  <si>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</si>
  <si>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</si>
  <si>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</si>
  <si>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</si>
  <si>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</si>
  <si>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</si>
  <si>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</si>
  <si>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</si>
  <si>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</si>
  <si>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</si>
  <si>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</si>
  <si>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</si>
  <si>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</si>
  <si>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</si>
  <si>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</si>
  <si>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</si>
  <si>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</si>
  <si>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</si>
  <si>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</si>
  <si>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</si>
  <si>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</si>
  <si>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</si>
  <si>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</si>
  <si>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</si>
  <si>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</si>
  <si>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</si>
  <si>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</si>
  <si>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</si>
  <si>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</si>
  <si>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</si>
  <si>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</si>
  <si>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</si>
  <si>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</si>
  <si>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</si>
  <si>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</si>
  <si>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</si>
  <si>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</si>
  <si>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</si>
  <si>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</si>
  <si>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</si>
  <si>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</si>
  <si>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</si>
  <si>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</si>
  <si>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</si>
  <si>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</si>
  <si>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</si>
  <si>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</si>
  <si>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</si>
  <si>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</si>
  <si>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</si>
  <si>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</si>
  <si>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</si>
  <si>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</si>
  <si>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</si>
  <si>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</si>
  <si>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</si>
  <si>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</si>
  <si>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</si>
  <si>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</si>
  <si>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</si>
  <si>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</si>
  <si>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</si>
  <si>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</si>
  <si>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</si>
  <si>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</si>
  <si>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</si>
  <si>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</si>
  <si>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</si>
  <si>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</si>
  <si>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</si>
  <si>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</si>
  <si>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</si>
  <si>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</si>
  <si>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</si>
  <si>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</si>
  <si>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</si>
  <si>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</si>
  <si>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</si>
  <si>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</si>
  <si>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</si>
  <si>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</si>
  <si>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</si>
  <si>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</si>
  <si>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</si>
  <si>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</si>
  <si>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</si>
  <si>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</si>
  <si>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</si>
  <si>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</si>
  <si>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</si>
  <si>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</si>
  <si>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</si>
  <si>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</si>
  <si>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</si>
  <si>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</si>
  <si>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</si>
  <si>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</si>
  <si>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</si>
  <si>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</si>
  <si>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</si>
  <si>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</si>
  <si>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</si>
  <si>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</si>
  <si>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</si>
  <si>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</si>
  <si>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</si>
  <si>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</si>
  <si>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</si>
  <si>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</si>
  <si>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</si>
  <si>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</si>
  <si>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</si>
  <si>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</si>
  <si>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</si>
  <si>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</si>
  <si>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</si>
  <si>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</si>
  <si>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</si>
  <si>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</si>
  <si>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</si>
  <si>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</si>
  <si>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</si>
  <si>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</si>
  <si>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</si>
  <si>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</si>
  <si>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</si>
  <si>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</si>
  <si>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</si>
  <si>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</si>
  <si>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</si>
  <si>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</si>
  <si>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</si>
  <si>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</si>
  <si>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</si>
  <si>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</si>
  <si>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</si>
  <si>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</si>
  <si>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</si>
  <si>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</si>
  <si>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</si>
  <si>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</si>
  <si>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</si>
  <si>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</si>
  <si>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</si>
  <si>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</si>
  <si>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</si>
  <si>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</si>
  <si>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</si>
  <si>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</si>
  <si>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</si>
  <si>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</si>
  <si>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</si>
  <si>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</si>
  <si>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</si>
  <si>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</si>
  <si>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</si>
  <si>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</si>
  <si>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</si>
  <si>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</si>
  <si>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</si>
  <si>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</si>
  <si>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</si>
  <si>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</si>
  <si>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</si>
  <si>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</si>
  <si>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</si>
  <si>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</si>
  <si>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</si>
  <si>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</si>
  <si>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</si>
  <si>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</si>
  <si>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</si>
  <si>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</si>
  <si>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</si>
  <si>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</si>
  <si>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</si>
  <si>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</si>
  <si>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</si>
  <si>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</si>
  <si>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</si>
  <si>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</si>
  <si>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</si>
  <si>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</si>
  <si>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</si>
  <si>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</si>
  <si>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</si>
  <si>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</si>
  <si>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</si>
  <si>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</si>
  <si>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</si>
  <si>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</si>
  <si>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</si>
  <si>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</si>
  <si>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</si>
  <si>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</si>
  <si>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</si>
  <si>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</si>
  <si>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</si>
  <si>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</si>
  <si>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</si>
  <si>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</si>
  <si>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</si>
  <si>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</si>
  <si>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</si>
  <si>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</si>
  <si>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</si>
  <si>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</si>
  <si>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</si>
  <si>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</si>
  <si>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</si>
  <si>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</si>
  <si>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</si>
  <si>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</si>
  <si>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</si>
  <si>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</si>
  <si>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</si>
  <si>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</si>
  <si>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</si>
  <si>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</si>
  <si>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</si>
  <si>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</si>
  <si>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</si>
  <si>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</si>
  <si>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</si>
  <si>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</si>
  <si>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</si>
  <si>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</si>
  <si>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</si>
  <si>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</si>
  <si>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</si>
  <si>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</si>
  <si>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</si>
  <si>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</si>
  <si>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</si>
  <si>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</si>
  <si>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</si>
  <si>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</si>
  <si>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</si>
  <si>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</si>
  <si>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</si>
  <si>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</si>
  <si>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</si>
  <si>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</si>
  <si>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</si>
  <si>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</si>
  <si>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</si>
  <si>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</si>
  <si>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</si>
  <si>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</si>
  <si>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</si>
  <si>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</si>
  <si>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</si>
  <si>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</si>
  <si>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</si>
  <si>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</si>
  <si>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</si>
  <si>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</si>
  <si>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</si>
  <si>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</si>
  <si>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</si>
  <si>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</si>
  <si>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</si>
  <si>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</si>
  <si>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</si>
  <si>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</si>
  <si>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</si>
  <si>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</si>
  <si>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</si>
  <si>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</si>
  <si>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</si>
  <si>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</si>
  <si>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</si>
  <si>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</si>
  <si>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</si>
  <si>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</si>
  <si>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</si>
  <si>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</si>
  <si>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</si>
  <si>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</si>
  <si>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</si>
  <si>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</si>
  <si>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</si>
  <si>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</si>
  <si>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</si>
  <si>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</si>
  <si>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</si>
  <si>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</si>
  <si>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</si>
  <si>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</si>
  <si>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</si>
  <si>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</si>
  <si>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</si>
  <si>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</si>
  <si>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</si>
  <si>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</si>
  <si>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</si>
  <si>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</si>
  <si>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</si>
  <si>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</si>
  <si>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</si>
  <si>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</si>
  <si>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</si>
  <si>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</si>
  <si>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</si>
  <si>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</si>
  <si>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</si>
  <si>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</si>
  <si>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</si>
  <si>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</si>
  <si>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</si>
  <si>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</si>
  <si>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</si>
  <si>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</si>
  <si>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</si>
  <si>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</si>
  <si>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</si>
  <si>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</si>
  <si>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</si>
  <si>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</si>
  <si>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</si>
  <si>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</si>
  <si>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</si>
  <si>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</si>
  <si>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</si>
  <si>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</si>
  <si>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</si>
  <si>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</si>
  <si>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</si>
  <si>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</si>
  <si>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</si>
  <si>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</si>
  <si>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</si>
  <si>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</si>
  <si>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</si>
  <si>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</si>
  <si>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</si>
  <si>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</si>
  <si>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</si>
  <si>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</si>
  <si>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</si>
  <si>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</si>
  <si>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</si>
  <si>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</si>
  <si>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</si>
  <si>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</si>
  <si>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</si>
  <si>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</si>
  <si>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</si>
  <si>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</si>
  <si>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</si>
  <si>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</si>
  <si>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</si>
  <si>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</si>
  <si>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</si>
  <si>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</si>
  <si>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</si>
  <si>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</si>
  <si>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</si>
  <si>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</si>
  <si>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</si>
  <si>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</si>
  <si>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</si>
  <si>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</si>
  <si>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</si>
  <si>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</si>
  <si>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</si>
  <si>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</si>
  <si>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</si>
  <si>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</si>
  <si>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</si>
  <si>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</si>
  <si>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</si>
  <si>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</si>
  <si>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</si>
  <si>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</si>
  <si>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</si>
  <si>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</si>
  <si>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</si>
  <si>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</si>
  <si>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</si>
  <si>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</si>
  <si>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</si>
  <si>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</si>
  <si>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</si>
  <si>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</si>
  <si>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</si>
  <si>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</si>
  <si>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</si>
  <si>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</si>
  <si>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</si>
  <si>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</si>
  <si>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</si>
  <si>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</si>
  <si>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</si>
  <si>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</si>
  <si>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</si>
  <si>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</si>
  <si>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</si>
  <si>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</si>
  <si>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</si>
  <si>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</si>
  <si>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</si>
  <si>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</si>
  <si>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</si>
  <si>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</si>
  <si>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</si>
  <si>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</si>
  <si>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</si>
  <si>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</si>
  <si>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</si>
  <si>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</si>
  <si>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</si>
  <si>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</si>
  <si>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</si>
  <si>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</si>
  <si>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</si>
  <si>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</si>
  <si>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</si>
  <si>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</si>
  <si>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</si>
  <si>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</si>
  <si>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</si>
  <si>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</si>
  <si>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</si>
  <si>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</si>
  <si>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</si>
  <si>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</si>
  <si>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</si>
  <si>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</si>
  <si>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</si>
  <si>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</si>
  <si>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</si>
  <si>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</si>
  <si>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</si>
  <si>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</si>
  <si>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</si>
  <si>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</si>
  <si>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</si>
  <si>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</si>
  <si>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</si>
  <si>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</si>
  <si>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</si>
  <si>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</si>
  <si>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</si>
  <si>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</si>
  <si>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</si>
  <si>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</si>
  <si>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</si>
  <si>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</si>
  <si>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</si>
  <si>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</si>
  <si>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</si>
  <si>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</si>
  <si>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</si>
  <si>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</si>
  <si>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</si>
  <si>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</si>
  <si>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</si>
  <si>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</si>
  <si>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</si>
  <si>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</si>
  <si>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</si>
  <si>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</si>
  <si>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</si>
  <si>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</si>
  <si>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</si>
  <si>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</si>
  <si>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</si>
  <si>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</si>
  <si>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</si>
  <si>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</si>
  <si>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</si>
  <si>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</si>
  <si>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</si>
  <si>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</si>
  <si>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</si>
  <si>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</si>
  <si>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</si>
  <si>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</si>
  <si>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</si>
  <si>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</si>
  <si>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</si>
  <si>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</si>
  <si>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</si>
  <si>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</si>
  <si>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</si>
  <si>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</si>
  <si>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</si>
  <si>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</si>
  <si>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</si>
  <si>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</si>
  <si>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</si>
  <si>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</si>
  <si>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</si>
  <si>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</si>
  <si>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</si>
  <si>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</si>
  <si>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</si>
  <si>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</si>
  <si>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</si>
  <si>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</si>
  <si>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</si>
  <si>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</si>
  <si>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</si>
  <si>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</si>
  <si>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</si>
  <si>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</si>
  <si>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</si>
  <si>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</si>
  <si>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</si>
  <si>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</si>
  <si>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</si>
  <si>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</si>
  <si>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</si>
  <si>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</si>
  <si>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</si>
  <si>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</si>
  <si>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</si>
  <si>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</si>
  <si>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</si>
  <si>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</si>
  <si>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</si>
  <si>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</si>
  <si>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</si>
  <si>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</si>
  <si>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</si>
  <si>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</si>
  <si>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</si>
  <si>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</si>
  <si>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</si>
  <si>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</si>
  <si>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</si>
  <si>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</si>
  <si>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</si>
  <si>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</si>
  <si>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</si>
  <si>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</si>
  <si>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</si>
  <si>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</si>
  <si>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</si>
  <si>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</si>
  <si>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</si>
  <si>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</si>
  <si>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</si>
  <si>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</si>
  <si>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</si>
  <si>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</si>
  <si>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</si>
  <si>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</si>
  <si>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</si>
  <si>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</si>
  <si>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</si>
  <si>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</si>
  <si>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</si>
  <si>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</si>
  <si>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</si>
  <si>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</si>
  <si>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</si>
  <si>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</si>
  <si>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</si>
  <si>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</si>
  <si>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</si>
  <si>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</si>
  <si>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</si>
  <si>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</si>
  <si>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</si>
  <si>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</si>
  <si>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</si>
  <si>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</si>
  <si>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</si>
  <si>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</si>
  <si>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</si>
  <si>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</si>
  <si>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</si>
  <si>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</si>
  <si>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</si>
  <si>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</si>
  <si>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</si>
  <si>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</si>
  <si>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</si>
  <si>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</si>
  <si>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</si>
  <si>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</si>
  <si>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</si>
  <si>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</si>
  <si>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</si>
  <si>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</si>
  <si>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</si>
  <si>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</si>
  <si>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</si>
  <si>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</si>
  <si>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</si>
  <si>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</si>
  <si>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</si>
  <si>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</si>
  <si>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</si>
  <si>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</si>
  <si>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</si>
  <si>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</si>
  <si>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</si>
  <si>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</si>
  <si>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</si>
  <si>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</si>
  <si>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</si>
  <si>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</si>
  <si>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</si>
  <si>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</si>
  <si>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</si>
  <si>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</si>
  <si>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</si>
  <si>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</si>
  <si>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</si>
  <si>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</si>
  <si>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</si>
  <si>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</si>
  <si>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</si>
  <si>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</si>
  <si>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</si>
  <si>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</si>
  <si>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</si>
  <si>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</si>
  <si>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</si>
  <si>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</si>
  <si>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</si>
  <si>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</si>
  <si>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</si>
  <si>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</si>
  <si>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</si>
  <si>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</si>
  <si>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</si>
  <si>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</si>
  <si>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</si>
  <si>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</si>
  <si>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</si>
  <si>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</si>
  <si>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</si>
  <si>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</si>
  <si>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</si>
  <si>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</si>
  <si>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</si>
  <si>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</si>
  <si>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</si>
  <si>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</si>
  <si>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</si>
  <si>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</si>
  <si>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</si>
  <si>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</si>
  <si>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</si>
  <si>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</si>
  <si>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</si>
  <si>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</si>
  <si>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</si>
  <si>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</si>
  <si>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</si>
  <si>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</si>
  <si>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</si>
  <si>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</si>
  <si>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</si>
  <si>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</si>
  <si>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</si>
  <si>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</si>
  <si>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</si>
  <si>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</si>
  <si>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</si>
  <si>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</si>
  <si>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</si>
  <si>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</si>
  <si>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</si>
  <si>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</si>
  <si>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</si>
  <si>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</si>
  <si>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</si>
  <si>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</si>
  <si>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</si>
  <si>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</si>
  <si>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</si>
  <si>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</si>
  <si>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</si>
  <si>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</si>
  <si>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</si>
  <si>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</si>
  <si>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</si>
  <si>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</si>
  <si>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</si>
  <si>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</si>
  <si>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</si>
  <si>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</si>
  <si>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</si>
  <si>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</si>
  <si>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</si>
  <si>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</si>
  <si>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</si>
  <si>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</si>
  <si>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</si>
  <si>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</si>
  <si>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</si>
  <si>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</si>
  <si>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</si>
  <si>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</si>
  <si>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</si>
  <si>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</si>
  <si>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</si>
  <si>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</si>
  <si>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</si>
  <si>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</si>
  <si>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</si>
  <si>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</si>
  <si>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</si>
  <si>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</si>
  <si>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</si>
  <si>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</si>
  <si>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</si>
  <si>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</si>
  <si>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</si>
  <si>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</si>
  <si>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</si>
  <si>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</si>
  <si>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</si>
  <si>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</si>
  <si>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</si>
  <si>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</si>
  <si>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</si>
  <si>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</si>
  <si>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</si>
  <si>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</si>
  <si>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</si>
  <si>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</si>
  <si>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</si>
  <si>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</si>
  <si>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</si>
  <si>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</si>
  <si>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</si>
  <si>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</si>
  <si>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</si>
  <si>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</si>
  <si>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</si>
  <si>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</si>
  <si>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</si>
  <si>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</si>
  <si>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</si>
  <si>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</si>
  <si>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</si>
  <si>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</si>
  <si>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</si>
  <si>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</si>
  <si>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</si>
  <si>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</si>
  <si>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</si>
  <si>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</si>
  <si>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</si>
  <si>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</si>
  <si>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</si>
  <si>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</si>
  <si>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</si>
  <si>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</si>
  <si>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</si>
  <si>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</si>
  <si>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</si>
  <si>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</si>
  <si>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</si>
  <si>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</si>
  <si>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</si>
  <si>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</si>
  <si>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</si>
  <si>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</si>
  <si>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</si>
  <si>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</si>
  <si>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</si>
  <si>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</si>
  <si>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</si>
  <si>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</si>
  <si>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</si>
  <si>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</si>
  <si>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</si>
  <si>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</si>
  <si>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</si>
  <si>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</si>
  <si>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</si>
  <si>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</si>
  <si>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</si>
  <si>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</si>
  <si>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</si>
  <si>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</si>
  <si>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</si>
  <si>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</si>
  <si>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</si>
  <si>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</si>
  <si>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</si>
  <si>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</si>
  <si>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</si>
  <si>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</si>
  <si>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</si>
  <si>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</si>
  <si>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</si>
  <si>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</si>
  <si>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</si>
  <si>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</si>
  <si>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</si>
  <si>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</si>
  <si>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</si>
  <si>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</si>
  <si>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</si>
  <si>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</si>
  <si>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</si>
  <si>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</si>
  <si>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</si>
  <si>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</si>
  <si>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</si>
  <si>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</si>
  <si>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</si>
  <si>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</si>
  <si>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</si>
  <si>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</si>
  <si>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</si>
  <si>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</si>
  <si>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</si>
  <si>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</si>
  <si>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</si>
  <si>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</si>
  <si>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</si>
  <si>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</si>
  <si>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</si>
  <si>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</si>
  <si>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</si>
  <si>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</si>
  <si>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</si>
  <si>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</si>
  <si>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</si>
  <si>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</si>
  <si>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</si>
  <si>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</si>
  <si>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</si>
  <si>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</si>
  <si>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</si>
  <si>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</si>
  <si>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</si>
  <si>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</si>
  <si>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</si>
  <si>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</si>
  <si>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</si>
  <si>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</si>
  <si>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</si>
  <si>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</si>
  <si>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</si>
  <si>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</si>
  <si>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</si>
  <si>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</si>
  <si>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</si>
  <si>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</si>
  <si>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</si>
  <si>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</si>
  <si>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</si>
  <si>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</si>
  <si>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</si>
  <si>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</si>
  <si>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</si>
  <si>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</si>
  <si>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</si>
  <si>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</si>
  <si>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</si>
  <si>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</si>
  <si>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</si>
  <si>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</si>
  <si>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</si>
  <si>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</si>
  <si>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</si>
  <si>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</si>
  <si>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</si>
  <si>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</si>
  <si>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</si>
  <si>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</si>
  <si>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</si>
  <si>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</si>
  <si>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</si>
  <si>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</si>
  <si>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</si>
  <si>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</si>
  <si>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</si>
  <si>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</si>
  <si>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</si>
  <si>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</si>
  <si>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</si>
  <si>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</si>
  <si>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</si>
  <si>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</si>
  <si>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</si>
  <si>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</si>
  <si>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</si>
  <si>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</si>
  <si>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</si>
  <si>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</si>
  <si>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</si>
  <si>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</si>
  <si>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</si>
  <si>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</si>
  <si>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</si>
  <si>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</si>
  <si>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</si>
  <si>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</si>
  <si>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</si>
  <si>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</si>
  <si>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</si>
  <si>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</si>
  <si>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</si>
  <si>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</si>
  <si>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</si>
  <si>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</si>
  <si>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</si>
  <si>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</si>
  <si>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</si>
  <si>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</si>
  <si>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</si>
  <si>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</si>
  <si>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</si>
  <si>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</si>
  <si>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</si>
  <si>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</si>
  <si>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</si>
  <si>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</si>
  <si>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</si>
  <si>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</si>
  <si>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</si>
  <si>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</si>
  <si>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</si>
  <si>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</si>
  <si>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</si>
  <si>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</si>
  <si>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</si>
  <si>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</si>
  <si>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</si>
  <si>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</si>
  <si>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</si>
  <si>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</si>
  <si>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</si>
  <si>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</si>
  <si>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</si>
  <si>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</si>
  <si>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</si>
  <si>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</si>
  <si>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</si>
  <si>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</si>
  <si>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</si>
  <si>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</si>
  <si>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</si>
  <si>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</si>
  <si>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</si>
  <si>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</si>
  <si>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</si>
  <si>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</si>
  <si>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</si>
  <si>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</si>
  <si>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</si>
  <si>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</si>
  <si>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</si>
  <si>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</si>
  <si>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</si>
  <si>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</si>
  <si>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</si>
  <si>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</si>
  <si>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</si>
  <si>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</si>
  <si>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</si>
  <si>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</si>
  <si>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</si>
  <si>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</si>
  <si>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</si>
  <si>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</si>
  <si>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</si>
  <si>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</si>
  <si>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</si>
  <si>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</si>
  <si>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</si>
  <si>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</si>
  <si>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</si>
  <si>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</si>
  <si>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</si>
  <si>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</si>
  <si>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</si>
  <si>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</si>
  <si>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</si>
  <si>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</si>
  <si>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</si>
  <si>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</si>
  <si>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</si>
  <si>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</si>
  <si>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</si>
  <si>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</si>
  <si>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</si>
  <si>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</si>
  <si>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</si>
  <si>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</si>
  <si>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</si>
  <si>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</si>
  <si>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</si>
  <si>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</si>
  <si>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</si>
  <si>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</si>
  <si>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</si>
  <si>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</si>
  <si>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</si>
  <si>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</si>
  <si>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</si>
  <si>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</si>
  <si>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</si>
  <si>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</si>
  <si>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</si>
  <si>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</si>
  <si>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</si>
  <si>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</si>
  <si>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</si>
  <si>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</si>
  <si>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</si>
  <si>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</si>
  <si>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</si>
  <si>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</si>
  <si>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</si>
  <si>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</si>
  <si>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</si>
  <si>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</si>
  <si>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</si>
  <si>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</si>
  <si>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</si>
  <si>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</si>
  <si>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</si>
  <si>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</si>
  <si>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</si>
  <si>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</si>
  <si>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</si>
  <si>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</si>
  <si>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</si>
  <si>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</si>
  <si>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</si>
  <si>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</si>
  <si>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</si>
  <si>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</si>
  <si>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</si>
  <si>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</si>
  <si>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</si>
  <si>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</si>
  <si>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</si>
  <si>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</si>
  <si>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</si>
  <si>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</si>
  <si>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</si>
  <si>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</si>
  <si>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</si>
  <si>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</si>
  <si>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</si>
  <si>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</si>
  <si>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</si>
  <si>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</si>
  <si>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</si>
  <si>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</si>
  <si>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</si>
  <si>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</si>
  <si>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</si>
  <si>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</si>
  <si>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</si>
  <si>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</si>
  <si>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</si>
  <si>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</si>
  <si>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</si>
  <si>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</si>
  <si>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</si>
  <si>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</si>
  <si>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</si>
  <si>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</si>
  <si>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</si>
  <si>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</si>
  <si>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</si>
  <si>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</si>
  <si>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</si>
  <si>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</si>
  <si>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</si>
  <si>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</si>
  <si>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</si>
  <si>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</si>
  <si>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</si>
  <si>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</si>
  <si>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</si>
  <si>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</si>
  <si>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</si>
  <si>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</si>
  <si>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</si>
  <si>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</si>
  <si>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</si>
  <si>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</si>
  <si>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</si>
  <si>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</si>
  <si>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</si>
  <si>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</si>
  <si>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</si>
  <si>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</si>
  <si>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</si>
  <si>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</si>
  <si>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</si>
  <si>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</si>
  <si>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</si>
  <si>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</si>
  <si>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</si>
  <si>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</si>
  <si>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</si>
  <si>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</si>
  <si>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</si>
  <si>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</si>
  <si>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</si>
  <si>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</si>
  <si>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</si>
  <si>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</si>
  <si>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</si>
  <si>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</si>
  <si>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</si>
  <si>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</si>
  <si>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</si>
  <si>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</si>
  <si>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</si>
  <si>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</si>
  <si>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</si>
  <si>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</si>
  <si>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</si>
  <si>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</si>
  <si>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</si>
  <si>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</si>
  <si>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</si>
  <si>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</si>
  <si>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</si>
  <si>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</si>
  <si>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</si>
  <si>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</si>
  <si>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</si>
  <si>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</si>
  <si>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</si>
  <si>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</si>
  <si>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</si>
  <si>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</si>
  <si>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</si>
  <si>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</si>
  <si>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</si>
  <si>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</si>
  <si>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</si>
  <si>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</si>
  <si>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</si>
  <si>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</si>
  <si>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</si>
  <si>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</si>
  <si>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</si>
  <si>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</si>
  <si>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</si>
  <si>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</si>
  <si>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</si>
  <si>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</si>
  <si>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</si>
  <si>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</si>
  <si>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</si>
  <si>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</si>
  <si>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</si>
  <si>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</si>
  <si>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</si>
  <si>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</si>
  <si>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</si>
  <si>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</si>
  <si>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</si>
  <si>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</si>
  <si>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</si>
  <si>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</si>
  <si>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</si>
  <si>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</si>
  <si>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</si>
  <si>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</si>
  <si>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</si>
  <si>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</si>
  <si>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</si>
  <si>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</si>
  <si>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</si>
  <si>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</si>
  <si>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</si>
  <si>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</si>
  <si>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</si>
  <si>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</si>
  <si>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</si>
  <si>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</si>
  <si>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</si>
  <si>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</si>
  <si>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</si>
  <si>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</si>
  <si>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</si>
  <si>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</si>
  <si>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</si>
  <si>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</si>
  <si>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</si>
  <si>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</si>
  <si>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</si>
  <si>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</si>
  <si>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</si>
  <si>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</si>
  <si>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</si>
  <si>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</si>
  <si>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</si>
  <si>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</si>
  <si>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</si>
  <si>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</si>
  <si>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</si>
  <si>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</si>
  <si>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</si>
  <si>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</si>
  <si>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</si>
  <si>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</si>
  <si>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</si>
  <si>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</si>
  <si>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</si>
  <si>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</si>
  <si>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</si>
  <si>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</si>
  <si>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</si>
  <si>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</si>
  <si>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</si>
  <si>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</si>
  <si>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</si>
  <si>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</si>
  <si>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</si>
  <si>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</si>
  <si>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</si>
  <si>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</si>
  <si>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</si>
  <si>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</si>
  <si>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</si>
  <si>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</si>
  <si>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</si>
  <si>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</si>
  <si>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</si>
  <si>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</si>
  <si>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</si>
  <si>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</si>
  <si>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</si>
  <si>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</si>
  <si>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</si>
  <si>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</si>
  <si>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</si>
  <si>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</si>
  <si>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</si>
  <si>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</si>
  <si>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</si>
  <si>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</si>
  <si>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</si>
  <si>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</si>
  <si>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</si>
  <si>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</si>
  <si>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</si>
  <si>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</si>
  <si>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</si>
  <si>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</si>
  <si>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</si>
  <si>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</si>
  <si>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</si>
  <si>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</si>
  <si>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</si>
  <si>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</si>
  <si>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</si>
  <si>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</si>
  <si>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</si>
  <si>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</si>
  <si>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</si>
  <si>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</si>
  <si>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</si>
  <si>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</si>
  <si>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</si>
  <si>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</si>
  <si>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</si>
  <si>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</si>
  <si>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</si>
  <si>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</si>
  <si>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</si>
  <si>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</si>
  <si>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</si>
  <si>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</si>
  <si>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</si>
  <si>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</si>
  <si>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</si>
  <si>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</si>
  <si>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</si>
  <si>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</si>
  <si>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</si>
  <si>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</si>
  <si>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</si>
  <si>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</si>
  <si>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</si>
  <si>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</si>
  <si>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</si>
  <si>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</si>
  <si>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</si>
  <si>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</si>
  <si>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</si>
  <si>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</si>
  <si>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</si>
  <si>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</si>
  <si>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</si>
  <si>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</si>
  <si>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</si>
  <si>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</si>
  <si>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</si>
  <si>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</si>
  <si>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</si>
  <si>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</si>
  <si>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</si>
  <si>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</si>
  <si>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</si>
  <si>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</si>
  <si>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</si>
  <si>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</si>
  <si>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</si>
  <si>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</si>
  <si>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</si>
  <si>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</si>
  <si>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</si>
  <si>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</si>
  <si>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</si>
  <si>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</si>
  <si>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</si>
  <si>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</si>
  <si>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</si>
  <si>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</si>
  <si>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</si>
  <si>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</si>
  <si>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</si>
  <si>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</si>
  <si>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</si>
  <si>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</si>
  <si>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</si>
  <si>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</si>
  <si>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</si>
  <si>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</si>
  <si>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</si>
  <si>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</si>
  <si>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</si>
  <si>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</si>
  <si>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</si>
  <si>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</si>
  <si>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</si>
  <si>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</si>
  <si>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</si>
  <si>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</si>
  <si>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</si>
  <si>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</si>
  <si>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</si>
  <si>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</si>
  <si>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</si>
  <si>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</si>
  <si>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</si>
  <si>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</si>
  <si>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</si>
  <si>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</si>
  <si>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</si>
  <si>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</si>
  <si>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</si>
  <si>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</si>
  <si>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</si>
  <si>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</si>
  <si>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</si>
  <si>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</si>
  <si>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</si>
  <si>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</si>
  <si>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</si>
  <si>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</si>
  <si>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</si>
  <si>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</si>
  <si>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</si>
  <si>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</si>
  <si>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</si>
  <si>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</si>
  <si>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</si>
  <si>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</si>
  <si>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</si>
  <si>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</si>
  <si>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</si>
  <si>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</si>
  <si>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</si>
  <si>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</si>
  <si>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</si>
  <si>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</si>
  <si>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</si>
  <si>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</si>
  <si>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</si>
  <si>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</si>
  <si>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</si>
  <si>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</si>
  <si>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</si>
  <si>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</si>
  <si>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</si>
  <si>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</si>
  <si>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</si>
  <si>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</si>
  <si>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</si>
  <si>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</si>
  <si>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</si>
  <si>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</si>
  <si>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</si>
  <si>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</si>
  <si>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</si>
  <si>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</si>
  <si>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</si>
  <si>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</si>
  <si>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</si>
  <si>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</si>
  <si>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</si>
  <si>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</si>
  <si>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</si>
  <si>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</si>
  <si>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</si>
  <si>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</si>
  <si>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</si>
  <si>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</si>
  <si>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</si>
  <si>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</si>
  <si>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</si>
  <si>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</si>
  <si>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</si>
  <si>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</si>
  <si>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</si>
  <si>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</si>
  <si>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</si>
  <si>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</si>
  <si>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</si>
  <si>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</si>
  <si>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</si>
  <si>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</si>
  <si>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</si>
  <si>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</si>
  <si>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</si>
  <si>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</si>
  <si>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</si>
  <si>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</si>
  <si>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</si>
  <si>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</si>
  <si>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</si>
  <si>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</si>
  <si>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</si>
  <si>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</si>
  <si>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</si>
  <si>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</si>
  <si>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</si>
  <si>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</si>
  <si>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</si>
  <si>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</si>
  <si>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</si>
  <si>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</si>
  <si>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</si>
  <si>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</si>
  <si>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</si>
  <si>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</si>
  <si>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</si>
  <si>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</si>
  <si>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</si>
  <si>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</si>
  <si>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</si>
  <si>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</si>
  <si>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</si>
  <si>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</si>
  <si>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</si>
  <si>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</si>
  <si>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</si>
  <si>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</si>
  <si>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</si>
  <si>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</si>
  <si>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</si>
  <si>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</si>
  <si>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</si>
  <si>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</si>
  <si>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</si>
  <si>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</si>
  <si>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</si>
  <si>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</si>
  <si>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</si>
  <si>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</si>
  <si>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</si>
  <si>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</si>
  <si>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</si>
  <si>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</si>
  <si>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</si>
  <si>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</si>
  <si>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</si>
  <si>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</si>
  <si>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</si>
  <si>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</si>
  <si>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</si>
  <si>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</si>
  <si>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</si>
  <si>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</si>
  <si>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</si>
  <si>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</si>
  <si>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</si>
  <si>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</si>
  <si>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</si>
  <si>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</si>
  <si>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</si>
  <si>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</si>
  <si>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</si>
  <si>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</si>
  <si>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</si>
  <si>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</si>
  <si>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</si>
  <si>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</si>
  <si>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</si>
  <si>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</si>
  <si>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</si>
  <si>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</si>
  <si>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</si>
  <si>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</si>
  <si>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</si>
  <si>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</si>
  <si>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</si>
  <si>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</si>
  <si>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</si>
  <si>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</si>
  <si>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</si>
  <si>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</si>
  <si>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</si>
  <si>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</si>
  <si>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</si>
  <si>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</si>
  <si>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</si>
  <si>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</si>
  <si>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</si>
  <si>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</si>
  <si>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</si>
  <si>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</si>
  <si>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</si>
  <si>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</si>
  <si>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</si>
  <si>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</si>
  <si>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</si>
  <si>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</si>
  <si>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</si>
  <si>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</si>
  <si>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</si>
  <si>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</si>
  <si>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</si>
  <si>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</si>
  <si>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</si>
  <si>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</si>
  <si>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</si>
  <si>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</si>
  <si>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</si>
  <si>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</si>
  <si>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</si>
  <si>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</si>
  <si>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</si>
  <si>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</si>
  <si>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</si>
  <si>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</si>
  <si>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</si>
  <si>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</si>
  <si>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</si>
  <si>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</si>
  <si>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</si>
  <si>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</si>
  <si>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</si>
  <si>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</si>
  <si>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</si>
  <si>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</si>
  <si>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</si>
  <si>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</si>
  <si>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</si>
  <si>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</si>
  <si>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</si>
  <si>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</si>
  <si>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</si>
  <si>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</si>
  <si>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</si>
  <si>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</si>
  <si>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</si>
  <si>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</si>
  <si>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</si>
  <si>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</si>
  <si>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</si>
  <si>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</si>
  <si>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</si>
  <si>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</si>
  <si>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</si>
  <si>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</si>
  <si>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</si>
  <si>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</si>
  <si>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</si>
  <si>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</si>
  <si>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</si>
  <si>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</si>
  <si>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</si>
  <si>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</si>
  <si>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</si>
  <si>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</si>
  <si>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</si>
  <si>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</si>
  <si>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</si>
  <si>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</si>
  <si>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</si>
  <si>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</si>
  <si>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</si>
  <si>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</si>
  <si>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</si>
  <si>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</si>
  <si>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</si>
  <si>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</si>
  <si>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</si>
  <si>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</si>
  <si>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</si>
  <si>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</si>
  <si>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</si>
  <si>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</si>
  <si>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</si>
  <si>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</si>
  <si>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</si>
  <si>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</si>
  <si>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</si>
  <si>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</si>
  <si>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</si>
  <si>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</si>
  <si>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</si>
  <si>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</si>
  <si>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</si>
  <si>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</si>
  <si>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</si>
  <si>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</si>
  <si>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</si>
  <si>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</si>
  <si>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</si>
  <si>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</si>
  <si>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</si>
  <si>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</si>
  <si>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</si>
  <si>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</si>
  <si>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</si>
  <si>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</si>
  <si>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</si>
  <si>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</si>
  <si>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</si>
  <si>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</si>
  <si>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</si>
  <si>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</si>
  <si>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</si>
  <si>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</si>
  <si>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</si>
  <si>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</si>
  <si>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</si>
  <si>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</si>
  <si>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</si>
  <si>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</si>
  <si>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</si>
  <si>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</si>
  <si>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</si>
  <si>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</si>
  <si>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</si>
  <si>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</si>
  <si>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</si>
  <si>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</si>
  <si>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</si>
  <si>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</si>
  <si>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</si>
  <si>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</si>
  <si>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</si>
  <si>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</si>
  <si>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</si>
  <si>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</si>
  <si>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</si>
  <si>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</si>
  <si>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</si>
  <si>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</si>
  <si>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</si>
  <si>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</si>
  <si>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</si>
  <si>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</si>
  <si>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</si>
  <si>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</si>
  <si>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</si>
  <si>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</si>
  <si>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</si>
  <si>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</si>
  <si>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</si>
  <si>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</si>
  <si>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</si>
  <si>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</si>
  <si>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</si>
  <si>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</si>
  <si>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</si>
  <si>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</si>
  <si>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</si>
  <si>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</si>
  <si>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</si>
  <si>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</si>
  <si>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</si>
  <si>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</si>
  <si>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</si>
  <si>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</si>
  <si>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</si>
  <si>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</si>
  <si>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</si>
  <si>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</si>
  <si>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</si>
  <si>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</si>
  <si>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</si>
  <si>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</si>
  <si>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</si>
  <si>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</si>
  <si>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</si>
  <si>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</si>
  <si>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</si>
  <si>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</si>
  <si>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</si>
  <si>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</si>
  <si>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</si>
  <si>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</si>
  <si>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</si>
  <si>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</si>
  <si>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</si>
  <si>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</si>
  <si>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</si>
  <si>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</si>
  <si>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</si>
  <si>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</si>
  <si>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</si>
  <si>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</si>
  <si>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</si>
  <si>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</si>
  <si>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</si>
  <si>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</si>
  <si>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</si>
  <si>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</si>
  <si>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</si>
  <si>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</si>
  <si>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</si>
  <si>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</si>
  <si>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</si>
  <si>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</si>
  <si>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</si>
  <si>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</si>
  <si>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</si>
  <si>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</si>
  <si>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</si>
  <si>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</si>
  <si>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</si>
  <si>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</si>
  <si>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</si>
  <si>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</si>
  <si>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</si>
  <si>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</si>
  <si>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</si>
  <si>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</si>
  <si>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</si>
  <si>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</si>
  <si>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</si>
  <si>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</si>
  <si>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</si>
  <si>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</si>
  <si>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</si>
  <si>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</si>
  <si>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</si>
  <si>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</si>
  <si>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</si>
  <si>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</si>
  <si>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</si>
  <si>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</si>
  <si>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</si>
  <si>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</si>
  <si>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</si>
  <si>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</si>
  <si>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</si>
  <si>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</si>
  <si>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</si>
  <si>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</si>
  <si>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</si>
  <si>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</si>
  <si>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</si>
  <si>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</si>
  <si>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</si>
  <si>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</si>
  <si>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</si>
  <si>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</si>
  <si>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</si>
  <si>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</si>
  <si>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</si>
  <si>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</si>
  <si>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</si>
  <si>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</si>
  <si>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</si>
  <si>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</si>
  <si>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</si>
  <si>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</si>
  <si>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</si>
  <si>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</si>
  <si>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</si>
  <si>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</si>
  <si>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</si>
  <si>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</si>
  <si>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</si>
  <si>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</si>
  <si>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</si>
  <si>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</si>
  <si>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</si>
  <si>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</si>
  <si>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</si>
  <si>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</si>
  <si>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</si>
  <si>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</si>
  <si>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</si>
  <si>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</si>
  <si>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</si>
  <si>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</si>
  <si>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</si>
  <si>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</si>
  <si>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</si>
  <si>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</si>
  <si>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</si>
  <si>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</si>
  <si>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</si>
  <si>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</si>
  <si>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</si>
  <si>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</si>
  <si>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</si>
  <si>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</si>
  <si>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</si>
  <si>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</si>
  <si>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</si>
  <si>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</si>
  <si>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</si>
  <si>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</si>
  <si>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</si>
  <si>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</si>
  <si>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</si>
  <si>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</si>
  <si>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</si>
  <si>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</si>
  <si>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</si>
  <si>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</si>
  <si>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</si>
  <si>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</si>
  <si>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</si>
  <si>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</si>
  <si>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</si>
  <si>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</si>
  <si>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</si>
  <si>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</si>
  <si>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</si>
  <si>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</si>
  <si>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</si>
  <si>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</si>
  <si>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</si>
  <si>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</si>
  <si>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</si>
  <si>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</si>
  <si>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</si>
  <si>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</si>
  <si>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</si>
  <si>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</si>
  <si>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</si>
  <si>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</si>
  <si>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</si>
  <si>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</si>
  <si>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</si>
  <si>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</si>
  <si>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</si>
  <si>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</si>
  <si>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</si>
  <si>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</si>
  <si>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</si>
  <si>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</si>
  <si>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</si>
  <si>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</si>
  <si>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</si>
  <si>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</si>
  <si>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</si>
  <si>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</si>
  <si>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</si>
  <si>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</si>
  <si>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</si>
  <si>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</si>
  <si>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</si>
  <si>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</si>
  <si>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</si>
  <si>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</si>
  <si>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</si>
  <si>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</si>
  <si>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</si>
  <si>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</si>
  <si>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</si>
  <si>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</si>
  <si>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</si>
  <si>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</si>
  <si>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</si>
  <si>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</si>
  <si>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</si>
  <si>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</si>
  <si>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</si>
  <si>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</si>
  <si>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</si>
  <si>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</si>
  <si>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</si>
  <si>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</si>
  <si>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</si>
  <si>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</si>
  <si>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</si>
  <si>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</si>
  <si>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</si>
  <si>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</si>
  <si>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</si>
  <si>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</si>
  <si>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</si>
  <si>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</si>
  <si>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</si>
  <si>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</si>
  <si>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</si>
  <si>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</si>
  <si>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</si>
  <si>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</si>
  <si>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</si>
  <si>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</si>
  <si>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</si>
  <si>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</si>
  <si>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</si>
  <si>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</si>
  <si>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</si>
  <si>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</si>
  <si>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</si>
  <si>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</si>
  <si>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</si>
  <si>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</si>
  <si>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</si>
  <si>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</si>
  <si>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</si>
  <si>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</si>
  <si>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</si>
  <si>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</si>
  <si>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</si>
  <si>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</si>
  <si>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</si>
  <si>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</si>
  <si>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</si>
  <si>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</si>
  <si>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</si>
  <si>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</si>
  <si>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</si>
  <si>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</si>
  <si>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</si>
  <si>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</si>
  <si>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</si>
  <si>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</si>
  <si>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</si>
  <si>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</si>
  <si>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</si>
  <si>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</si>
  <si>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</si>
  <si>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</si>
  <si>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</si>
  <si>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</si>
  <si>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</si>
  <si>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</si>
  <si>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</si>
  <si>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</si>
  <si>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</si>
  <si>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</si>
  <si>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</si>
  <si>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</si>
  <si>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</si>
  <si>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</si>
  <si>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</si>
  <si>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</si>
  <si>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</si>
  <si>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</si>
  <si>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</si>
  <si>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</si>
  <si>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</si>
  <si>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</si>
  <si>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</si>
  <si>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</si>
  <si>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</si>
  <si>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</si>
  <si>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</si>
  <si>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</si>
  <si>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</si>
  <si>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</si>
  <si>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</si>
  <si>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</si>
  <si>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</si>
  <si>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</si>
  <si>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</si>
  <si>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</si>
  <si>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</si>
  <si>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</si>
  <si>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</si>
  <si>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</si>
  <si>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</si>
  <si>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</si>
  <si>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</si>
  <si>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</si>
  <si>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</si>
  <si>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</si>
  <si>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</si>
  <si>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</si>
  <si>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</si>
  <si>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</si>
  <si>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</si>
  <si>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</si>
  <si>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</si>
  <si>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</si>
  <si>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</si>
  <si>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</si>
  <si>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</si>
  <si>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</si>
  <si>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</si>
  <si>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</si>
  <si>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</si>
  <si>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</si>
  <si>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</si>
  <si>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</si>
  <si>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</si>
  <si>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</si>
  <si>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</si>
  <si>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</si>
  <si>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</si>
  <si>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</si>
  <si>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</si>
  <si>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</si>
  <si>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</si>
  <si>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</si>
  <si>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</si>
  <si>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</si>
  <si>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</si>
  <si>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</si>
  <si>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</si>
  <si>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</si>
  <si>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</si>
  <si>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</si>
  <si>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</si>
  <si>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</si>
  <si>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</si>
  <si>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</si>
  <si>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</si>
  <si>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</si>
  <si>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</si>
  <si>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</si>
  <si>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</si>
  <si>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</si>
  <si>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</si>
  <si>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</si>
  <si>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</si>
  <si>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</si>
  <si>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</si>
  <si>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</si>
  <si>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</si>
  <si>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</si>
  <si>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</si>
  <si>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</si>
  <si>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</si>
  <si>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</si>
  <si>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</si>
  <si>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</si>
  <si>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</si>
  <si>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</si>
  <si>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</si>
  <si>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</si>
  <si>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</si>
  <si>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</si>
  <si>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</si>
  <si>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</si>
  <si>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</si>
  <si>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</si>
  <si>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</si>
  <si>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</si>
  <si>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</si>
  <si>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</si>
  <si>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</si>
  <si>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</si>
  <si>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</si>
  <si>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</si>
  <si>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</si>
  <si>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</si>
  <si>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</si>
  <si>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</si>
  <si>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</si>
  <si>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</si>
  <si>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</si>
  <si>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</si>
  <si>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</si>
  <si>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</si>
  <si>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</si>
  <si>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</si>
  <si>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</si>
  <si>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</si>
  <si>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</si>
  <si>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</si>
  <si>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</si>
  <si>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</si>
  <si>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</si>
  <si>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</si>
  <si>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</si>
  <si>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</si>
  <si>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</si>
  <si>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</si>
  <si>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</si>
  <si>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</si>
  <si>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</si>
  <si>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</si>
  <si>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</si>
  <si>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</si>
  <si>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</si>
  <si>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</si>
  <si>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</si>
  <si>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</si>
  <si>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</si>
  <si>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</si>
  <si>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</si>
  <si>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</si>
  <si>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</si>
  <si>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</si>
  <si>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</si>
  <si>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</si>
  <si>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</si>
  <si>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</si>
  <si>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</si>
  <si>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</si>
  <si>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</si>
  <si>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</si>
  <si>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</si>
  <si>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</si>
  <si>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</si>
  <si>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</si>
  <si>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</si>
  <si>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</si>
  <si>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</si>
  <si>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</si>
  <si>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</si>
  <si>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</si>
  <si>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</si>
  <si>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</si>
  <si>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</si>
  <si>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</si>
  <si>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</si>
  <si>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</si>
  <si>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</si>
  <si>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</si>
  <si>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</si>
  <si>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</si>
  <si>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</si>
  <si>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</si>
  <si>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</si>
  <si>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</si>
  <si>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</si>
  <si>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</si>
  <si>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</si>
  <si>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</si>
  <si>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</si>
  <si>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</si>
  <si>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</si>
  <si>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</si>
  <si>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</si>
  <si>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</si>
  <si>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</si>
  <si>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</si>
  <si>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</si>
  <si>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</si>
  <si>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</si>
  <si>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</si>
  <si>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</si>
  <si>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</si>
  <si>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</si>
  <si>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</si>
  <si>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</si>
  <si>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</si>
  <si>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</si>
  <si>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</si>
  <si>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</si>
  <si>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</si>
  <si>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</si>
  <si>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</si>
  <si>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</si>
  <si>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</si>
  <si>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</si>
  <si>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</si>
  <si>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</si>
  <si>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</si>
  <si>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</si>
  <si>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</si>
  <si>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</si>
  <si>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</si>
  <si>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</si>
  <si>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</si>
  <si>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</si>
  <si>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</si>
  <si>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</si>
  <si>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</si>
  <si>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</si>
  <si>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</si>
  <si>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</si>
  <si>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</si>
  <si>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</si>
  <si>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</si>
  <si>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</si>
  <si>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</si>
  <si>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</si>
  <si>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</si>
  <si>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</si>
  <si>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</si>
  <si>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</si>
  <si>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</si>
  <si>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</si>
  <si>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</si>
  <si>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</si>
  <si>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</si>
  <si>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</si>
  <si>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</si>
  <si>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</si>
  <si>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</si>
  <si>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</si>
  <si>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</si>
  <si>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</si>
  <si>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</si>
  <si>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</si>
  <si>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</si>
  <si>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</si>
  <si>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</si>
  <si>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</si>
  <si>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</si>
  <si>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</si>
  <si>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</si>
  <si>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</si>
  <si>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</si>
  <si>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</si>
  <si>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</si>
  <si>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</si>
  <si>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</si>
  <si>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</si>
  <si>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</si>
  <si>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</si>
  <si>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</si>
  <si>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</si>
  <si>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</si>
  <si>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</si>
  <si>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</si>
  <si>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</si>
  <si>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</si>
  <si>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</si>
  <si>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</si>
  <si>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</si>
  <si>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</si>
  <si>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</si>
  <si>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</si>
  <si>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</si>
  <si>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</si>
  <si>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</si>
  <si>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</si>
  <si>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</si>
  <si>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</si>
  <si>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</si>
  <si>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</si>
  <si>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</si>
  <si>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</si>
  <si>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</si>
  <si>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</si>
  <si>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</si>
  <si>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</si>
  <si>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</si>
  <si>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</si>
  <si>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</si>
  <si>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</si>
  <si>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</si>
  <si>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</si>
  <si>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</si>
  <si>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</si>
  <si>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</si>
  <si>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</si>
  <si>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</si>
  <si>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</si>
  <si>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</si>
  <si>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</si>
  <si>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</si>
  <si>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</si>
  <si>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</si>
  <si>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</si>
  <si>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</si>
  <si>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</si>
  <si>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</si>
  <si>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</si>
  <si>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</si>
  <si>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</si>
  <si>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</si>
  <si>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</si>
  <si>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</si>
  <si>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</si>
  <si>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</si>
  <si>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</si>
  <si>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</si>
  <si>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</si>
  <si>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</si>
  <si>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</si>
  <si>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</si>
  <si>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</si>
  <si>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</si>
  <si>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</si>
  <si>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</si>
  <si>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</si>
  <si>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</si>
  <si>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</si>
  <si>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</si>
  <si>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</si>
  <si>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</si>
  <si>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</si>
  <si>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</si>
  <si>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</si>
  <si>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</si>
  <si>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</si>
  <si>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</si>
  <si>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</si>
  <si>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</si>
  <si>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</si>
  <si>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</si>
  <si>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</si>
  <si>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</si>
  <si>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</si>
  <si>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</si>
  <si>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</si>
  <si>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</si>
  <si>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</si>
  <si>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</si>
  <si>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</si>
  <si>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</si>
  <si>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</si>
  <si>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</si>
  <si>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</si>
  <si>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</si>
  <si>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</si>
  <si>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</si>
  <si>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</si>
  <si>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</si>
  <si>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</si>
  <si>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</si>
  <si>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</si>
  <si>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</si>
  <si>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</si>
  <si>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</si>
  <si>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</si>
  <si>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</si>
  <si>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</si>
  <si>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</si>
  <si>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</si>
  <si>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</si>
  <si>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</si>
  <si>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</si>
  <si>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</si>
  <si>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</si>
  <si>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</si>
  <si>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</si>
  <si>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</si>
  <si>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</si>
  <si>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</si>
  <si>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</si>
  <si>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</si>
  <si>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</si>
  <si>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</si>
  <si>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</si>
  <si>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</si>
  <si>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</si>
  <si>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</si>
  <si>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</si>
  <si>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</si>
  <si>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</si>
  <si>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</si>
  <si>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</si>
  <si>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</si>
  <si>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</si>
  <si>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</si>
  <si>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</si>
  <si>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</si>
  <si>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</si>
  <si>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</si>
  <si>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</si>
  <si>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</si>
  <si>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</si>
  <si>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</si>
  <si>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</si>
  <si>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</si>
  <si>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</si>
  <si>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</si>
  <si>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</si>
  <si>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</si>
  <si>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</si>
  <si>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</si>
  <si>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</si>
  <si>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</si>
  <si>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</si>
  <si>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</si>
  <si>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</si>
  <si>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</si>
  <si>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</si>
  <si>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</si>
  <si>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</si>
  <si>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</si>
  <si>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</si>
  <si>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</si>
  <si>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</si>
  <si>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</si>
  <si>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</si>
  <si>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</si>
  <si>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</si>
  <si>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</si>
  <si>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</si>
  <si>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</si>
  <si>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</si>
  <si>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</si>
  <si>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</si>
  <si>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</si>
  <si>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</si>
  <si>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</si>
  <si>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</si>
  <si>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</si>
  <si>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</si>
  <si>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</si>
  <si>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</si>
  <si>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</si>
  <si>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</si>
  <si>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</si>
  <si>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</si>
  <si>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</si>
  <si>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</si>
  <si>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</si>
  <si>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</si>
  <si>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</si>
  <si>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</si>
  <si>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</si>
  <si>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</si>
  <si>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</si>
  <si>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</si>
  <si>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</si>
  <si>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</si>
  <si>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</si>
  <si>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</si>
  <si>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</si>
  <si>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</si>
  <si>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</si>
  <si>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</si>
  <si>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</si>
  <si>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</si>
  <si>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</si>
  <si>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</si>
  <si>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</si>
  <si>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</si>
  <si>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</si>
  <si>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</si>
  <si>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</si>
  <si>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</si>
  <si>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</si>
  <si>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</si>
  <si>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</si>
  <si>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</si>
  <si>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</si>
  <si>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</si>
  <si>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</si>
  <si>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</si>
  <si>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</si>
  <si>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</si>
  <si>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</si>
  <si>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</si>
  <si>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</si>
  <si>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</si>
  <si>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</si>
  <si>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</si>
  <si>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</si>
  <si>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</si>
  <si>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</si>
  <si>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</si>
  <si>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</si>
  <si>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</si>
  <si>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</si>
  <si>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</si>
  <si>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</si>
  <si>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</si>
  <si>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</si>
  <si>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</si>
  <si>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</si>
  <si>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</si>
  <si>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</si>
  <si>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</si>
  <si>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</si>
  <si>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</si>
  <si>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</si>
  <si>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</si>
  <si>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</si>
  <si>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</si>
  <si>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</si>
  <si>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</si>
  <si>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</si>
  <si>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</si>
  <si>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</si>
  <si>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</si>
  <si>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</si>
  <si>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</si>
  <si>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</si>
  <si>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</si>
  <si>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</si>
  <si>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</si>
  <si>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</si>
  <si>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</si>
  <si>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</si>
  <si>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</si>
  <si>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</si>
  <si>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</si>
  <si>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</si>
  <si>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</si>
  <si>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</si>
  <si>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</si>
  <si>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</si>
  <si>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</si>
  <si>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</si>
  <si>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</si>
  <si>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</si>
  <si>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</si>
  <si>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</si>
  <si>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</si>
  <si>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</si>
  <si>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</si>
  <si>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</si>
  <si>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</si>
  <si>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</si>
  <si>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</si>
  <si>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</si>
  <si>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</si>
  <si>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</si>
  <si>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</si>
  <si>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</si>
  <si>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</si>
  <si>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</si>
  <si>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</si>
  <si>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</si>
  <si>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</si>
  <si>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</si>
  <si>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</si>
  <si>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</si>
  <si>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</si>
  <si>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</si>
  <si>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</si>
  <si>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</si>
  <si>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</si>
  <si>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</si>
  <si>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</si>
  <si>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</si>
  <si>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</si>
  <si>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</si>
  <si>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</si>
  <si>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</si>
  <si>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</si>
  <si>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</si>
  <si>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</si>
  <si>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</si>
  <si>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</si>
  <si>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</si>
  <si>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</si>
  <si>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</si>
  <si>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</si>
  <si>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</si>
  <si>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</si>
  <si>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</si>
  <si>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</si>
  <si>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</si>
  <si>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</si>
  <si>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</si>
  <si>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</si>
  <si>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</si>
  <si>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</si>
  <si>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</si>
  <si>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</si>
  <si>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</si>
  <si>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</si>
  <si>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</si>
  <si>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</si>
  <si>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</si>
  <si>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</si>
  <si>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</si>
  <si>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</si>
  <si>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</si>
  <si>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</si>
  <si>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</si>
  <si>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</si>
  <si>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</si>
  <si>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</si>
  <si>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</si>
  <si>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</si>
  <si>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</si>
  <si>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</si>
  <si>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</si>
  <si>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</si>
  <si>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</si>
  <si>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</si>
  <si>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</si>
  <si>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</si>
  <si>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</si>
  <si>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</si>
  <si>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</si>
  <si>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</si>
  <si>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</si>
  <si>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</si>
  <si>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</si>
  <si>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</si>
  <si>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</si>
  <si>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</si>
  <si>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</si>
  <si>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</si>
  <si>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</si>
  <si>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</si>
  <si>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</si>
  <si>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</si>
  <si>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</si>
  <si>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</si>
  <si>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</si>
  <si>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</si>
  <si>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</si>
  <si>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</si>
  <si>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</si>
  <si>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</si>
  <si>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</si>
  <si>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</si>
  <si>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</si>
  <si>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</si>
  <si>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</si>
  <si>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</si>
  <si>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</si>
  <si>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</si>
  <si>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</si>
  <si>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</si>
  <si>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</si>
  <si>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</si>
  <si>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</si>
  <si>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</si>
  <si>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</si>
  <si>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</si>
  <si>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</si>
  <si>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</si>
  <si>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</si>
  <si>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</si>
  <si>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</si>
  <si>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</si>
  <si>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</si>
  <si>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</si>
  <si>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</si>
  <si>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</si>
  <si>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</si>
  <si>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</si>
  <si>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</si>
  <si>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</si>
  <si>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</si>
  <si>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</si>
  <si>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</si>
  <si>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</si>
  <si>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</si>
  <si>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</si>
  <si>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</si>
  <si>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</si>
  <si>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</si>
  <si>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</si>
  <si>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</si>
  <si>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</si>
  <si>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</si>
  <si>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</si>
  <si>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</si>
  <si>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</si>
  <si>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</si>
  <si>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</si>
  <si>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</si>
  <si>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</si>
  <si>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</si>
  <si>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</si>
  <si>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</si>
  <si>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</si>
  <si>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</si>
  <si>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</si>
  <si>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</si>
  <si>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</si>
  <si>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</si>
  <si>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</si>
  <si>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</si>
  <si>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</si>
  <si>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</si>
  <si>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</si>
  <si>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</si>
  <si>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</si>
  <si>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</si>
  <si>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</si>
  <si>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</si>
  <si>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</si>
  <si>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</si>
  <si>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</si>
  <si>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</si>
  <si>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</si>
  <si>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</si>
  <si>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</si>
  <si>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</si>
  <si>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</si>
  <si>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</si>
  <si>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</si>
  <si>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</si>
  <si>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</si>
  <si>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</si>
  <si>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</si>
  <si>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</si>
  <si>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</si>
  <si>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</si>
  <si>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</si>
  <si>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</si>
  <si>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</si>
  <si>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</si>
  <si>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</si>
  <si>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</si>
  <si>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</si>
  <si>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</si>
  <si>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</si>
  <si>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</si>
  <si>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</si>
  <si>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</si>
  <si>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</si>
  <si>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</si>
  <si>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</si>
  <si>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</si>
  <si>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</si>
  <si>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</si>
  <si>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</si>
  <si>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</si>
  <si>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</si>
  <si>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</si>
  <si>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</si>
  <si>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</si>
  <si>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</si>
  <si>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</si>
  <si>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</si>
  <si>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</si>
  <si>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</si>
  <si>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</si>
  <si>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</si>
  <si>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</si>
  <si>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</si>
  <si>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</si>
  <si>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</si>
  <si>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</si>
  <si>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</si>
  <si>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</si>
  <si>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</si>
  <si>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</si>
  <si>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</si>
  <si>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</si>
  <si>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</si>
  <si>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</si>
  <si>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</si>
  <si>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</si>
  <si>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</si>
  <si>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</si>
  <si>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</si>
  <si>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</si>
  <si>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</si>
  <si>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</si>
  <si>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</si>
  <si>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</si>
  <si>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</si>
  <si>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</si>
  <si>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</si>
  <si>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</si>
  <si>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</si>
  <si>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</si>
  <si>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</si>
  <si>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</si>
  <si>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</si>
  <si>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</si>
  <si>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</si>
  <si>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</si>
  <si>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</si>
  <si>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</si>
  <si>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</si>
  <si>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</si>
  <si>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</si>
  <si>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</si>
  <si>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</si>
  <si>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</si>
  <si>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</si>
  <si>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</si>
  <si>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</si>
  <si>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</si>
  <si>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</si>
  <si>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</si>
  <si>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</si>
  <si>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</si>
  <si>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</si>
  <si>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</si>
  <si>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</si>
  <si>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</si>
  <si>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</si>
  <si>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</si>
  <si>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</si>
  <si>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</si>
  <si>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</si>
  <si>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</si>
  <si>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</si>
  <si>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</si>
  <si>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</si>
  <si>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</si>
  <si>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</si>
  <si>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</si>
  <si>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</si>
  <si>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</si>
  <si>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</si>
  <si>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</si>
  <si>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</si>
  <si>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</si>
  <si>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</si>
  <si>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</si>
  <si>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</si>
  <si>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</si>
  <si>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</si>
  <si>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</si>
  <si>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</si>
  <si>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</si>
  <si>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</si>
  <si>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</si>
  <si>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</si>
  <si>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</si>
  <si>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</si>
  <si>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</si>
  <si>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</si>
  <si>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</si>
  <si>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</si>
  <si>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</si>
  <si>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</si>
  <si>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</si>
  <si>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</si>
  <si>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</si>
  <si>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</si>
  <si>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</si>
  <si>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</si>
  <si>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</si>
  <si>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</si>
  <si>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</si>
  <si>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</si>
  <si>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</si>
  <si>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</si>
  <si>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</si>
  <si>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</si>
  <si>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</si>
  <si>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</si>
  <si>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</si>
  <si>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</si>
  <si>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</si>
  <si>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</si>
  <si>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</si>
  <si>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</si>
  <si>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</si>
  <si>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</si>
  <si>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</si>
  <si>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</si>
  <si>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</si>
  <si>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</si>
  <si>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</si>
  <si>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</si>
  <si>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</si>
  <si>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</si>
  <si>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</si>
  <si>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</si>
  <si>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</si>
  <si>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</si>
  <si>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</si>
  <si>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</si>
  <si>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</si>
  <si>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</si>
  <si>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</si>
  <si>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</si>
  <si>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</si>
  <si>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</si>
  <si>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</si>
  <si>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</si>
  <si>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</si>
  <si>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</si>
  <si>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</si>
  <si>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</si>
  <si>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</si>
  <si>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</si>
  <si>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</si>
  <si>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</si>
  <si>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</si>
  <si>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</si>
  <si>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</si>
  <si>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</si>
  <si>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</si>
  <si>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</si>
  <si>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</si>
  <si>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</si>
  <si>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</si>
  <si>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</si>
  <si>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</si>
  <si>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</si>
  <si>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</si>
  <si>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</si>
  <si>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</si>
  <si>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</si>
  <si>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</si>
  <si>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</si>
  <si>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</si>
  <si>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</si>
  <si>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</si>
  <si>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</si>
  <si>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</si>
  <si>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</si>
  <si>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</si>
  <si>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</si>
  <si>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</si>
  <si>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</si>
  <si>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</si>
  <si>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</si>
  <si>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</si>
  <si>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</si>
  <si>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</si>
  <si>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</si>
  <si>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</si>
  <si>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</si>
  <si>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</si>
  <si>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</si>
  <si>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</si>
  <si>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</si>
  <si>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</si>
  <si>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</si>
  <si>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</si>
  <si>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</si>
  <si>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</si>
  <si>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</si>
  <si>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</si>
  <si>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</si>
  <si>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</si>
  <si>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</si>
  <si>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</si>
  <si>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</si>
  <si>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</si>
  <si>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</si>
  <si>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</si>
  <si>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</si>
  <si>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</si>
  <si>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</si>
  <si>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</si>
  <si>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</si>
  <si>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</si>
  <si>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</si>
  <si>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</si>
  <si>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</si>
  <si>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</si>
  <si>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</si>
  <si>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</si>
  <si>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</si>
  <si>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</si>
  <si>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</si>
  <si>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</si>
  <si>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</si>
  <si>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</si>
  <si>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</si>
  <si>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</si>
  <si>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</si>
  <si>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</si>
  <si>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</si>
  <si>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</si>
  <si>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</si>
  <si>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</si>
  <si>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</si>
  <si>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</si>
  <si>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</si>
  <si>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</si>
  <si>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</si>
  <si>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</si>
  <si>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</si>
  <si>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</si>
  <si>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</si>
  <si>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</si>
  <si>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</si>
  <si>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</si>
  <si>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</si>
  <si>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</si>
  <si>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</si>
  <si>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</si>
  <si>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</si>
  <si>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</si>
  <si>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</si>
  <si>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</si>
  <si>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</si>
  <si>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</si>
  <si>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</si>
  <si>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</si>
  <si>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</si>
  <si>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</si>
  <si>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</si>
  <si>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</si>
  <si>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</si>
  <si>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</si>
  <si>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</si>
  <si>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</si>
  <si>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</si>
  <si>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</si>
  <si>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</si>
  <si>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</si>
  <si>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</si>
  <si>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</si>
  <si>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</si>
  <si>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</si>
  <si>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</si>
  <si>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</si>
  <si>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</si>
  <si>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</si>
  <si>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</si>
  <si>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</si>
  <si>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</si>
  <si>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</si>
  <si>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</si>
  <si>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</si>
  <si>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</si>
  <si>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</si>
  <si>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</si>
  <si>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</si>
  <si>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</si>
  <si>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</si>
  <si>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</si>
  <si>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</si>
  <si>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</si>
  <si>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</si>
  <si>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</si>
  <si>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</si>
  <si>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</si>
  <si>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</si>
  <si>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</si>
  <si>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</si>
  <si>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</si>
  <si>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</si>
  <si>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</si>
  <si>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</si>
  <si>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</si>
  <si>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</si>
  <si>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</si>
  <si>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</si>
  <si>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</si>
  <si>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</si>
  <si>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</si>
  <si>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</si>
  <si>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</si>
  <si>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</si>
  <si>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</si>
  <si>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</si>
  <si>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</si>
  <si>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</si>
  <si>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</si>
  <si>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</si>
  <si>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</si>
  <si>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</si>
  <si>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</si>
  <si>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</si>
  <si>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</si>
  <si>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</si>
  <si>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</si>
  <si>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</si>
  <si>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</si>
  <si>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</si>
  <si>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</si>
  <si>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</si>
  <si>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</si>
  <si>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</si>
  <si>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</si>
  <si>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</si>
  <si>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</si>
  <si>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</si>
  <si>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</si>
  <si>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</si>
  <si>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</si>
  <si>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</si>
  <si>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</si>
  <si>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</si>
  <si>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</si>
  <si>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</si>
  <si>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</si>
  <si>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</si>
  <si>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</si>
  <si>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</si>
  <si>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</si>
  <si>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</si>
  <si>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</si>
  <si>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</si>
  <si>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</si>
  <si>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</si>
  <si>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</si>
  <si>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</si>
  <si>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</si>
  <si>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</si>
  <si>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</si>
  <si>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</si>
  <si>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</si>
  <si>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</si>
  <si>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</si>
  <si>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</si>
  <si>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</si>
  <si>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</si>
  <si>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</si>
  <si>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</si>
  <si>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</si>
  <si>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</si>
  <si>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</si>
  <si>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</si>
  <si>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</si>
  <si>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</si>
  <si>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</si>
  <si>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</si>
  <si>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</si>
  <si>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</si>
  <si>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</si>
  <si>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</si>
  <si>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</si>
  <si>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</si>
  <si>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</si>
  <si>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</si>
  <si>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</si>
  <si>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</si>
  <si>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</si>
  <si>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</si>
  <si>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</si>
  <si>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</si>
  <si>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</si>
  <si>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</si>
  <si>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</si>
  <si>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</si>
  <si>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</si>
  <si>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</si>
  <si>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</si>
  <si>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</si>
  <si>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</si>
  <si>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</si>
  <si>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</si>
  <si>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</si>
  <si>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</si>
  <si>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</si>
  <si>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</si>
  <si>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</si>
  <si>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</si>
  <si>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</si>
  <si>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</si>
  <si>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</si>
  <si>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</si>
  <si>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</si>
  <si>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</si>
  <si>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</si>
  <si>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</si>
  <si>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</si>
  <si>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</si>
  <si>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</si>
  <si>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</si>
  <si>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</si>
  <si>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</si>
  <si>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</si>
  <si>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</si>
  <si>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</si>
  <si>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</si>
  <si>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</si>
  <si>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</si>
  <si>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</si>
  <si>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</si>
  <si>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</si>
  <si>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</si>
  <si>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</si>
  <si>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</si>
  <si>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</si>
  <si>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</si>
  <si>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</si>
  <si>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</si>
  <si>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</si>
  <si>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</si>
  <si>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</si>
  <si>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</si>
  <si>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</si>
  <si>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</si>
  <si>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</si>
  <si>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</si>
  <si>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</si>
  <si>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</si>
  <si>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</si>
  <si>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</si>
  <si>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</si>
  <si>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</si>
  <si>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</si>
  <si>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</si>
  <si>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</si>
  <si>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</si>
  <si>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</si>
  <si>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</si>
  <si>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</si>
  <si>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</si>
  <si>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</si>
  <si>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</si>
  <si>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</si>
  <si>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</si>
  <si>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</si>
  <si>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</si>
  <si>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</si>
  <si>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</si>
  <si>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</si>
  <si>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</si>
  <si>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</si>
  <si>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</si>
  <si>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</si>
  <si>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</si>
  <si>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</si>
  <si>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</si>
  <si>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</si>
  <si>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</si>
  <si>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</si>
  <si>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</si>
  <si>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</si>
  <si>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</si>
  <si>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</si>
  <si>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</si>
  <si>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</si>
  <si>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</si>
  <si>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</si>
  <si>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</si>
  <si>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</si>
  <si>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</si>
  <si>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</si>
  <si>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</si>
  <si>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</si>
  <si>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</si>
  <si>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</si>
  <si>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</si>
  <si>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</si>
  <si>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</si>
  <si>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</si>
  <si>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</si>
  <si>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</si>
  <si>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</si>
  <si>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</si>
  <si>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</si>
  <si>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</si>
  <si>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</si>
  <si>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</si>
  <si>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</si>
  <si>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</si>
  <si>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</si>
  <si>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</si>
  <si>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</si>
  <si>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</si>
  <si>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</si>
  <si>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</si>
  <si>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</si>
  <si>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</si>
  <si>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</si>
  <si>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</si>
  <si>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</si>
  <si>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</si>
  <si>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</si>
  <si>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</si>
  <si>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</si>
  <si>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</si>
  <si>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</si>
  <si>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</si>
  <si>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</si>
  <si>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</si>
  <si>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</si>
  <si>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</si>
  <si>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</si>
  <si>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</si>
  <si>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</si>
  <si>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</si>
  <si>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</si>
  <si>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</si>
  <si>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</si>
  <si>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</si>
  <si>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</si>
  <si>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</si>
  <si>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</si>
  <si>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</si>
  <si>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</si>
  <si>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</si>
  <si>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</si>
  <si>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</si>
  <si>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</si>
  <si>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</si>
  <si>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</si>
  <si>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</si>
  <si>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</si>
  <si>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</si>
  <si>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</si>
  <si>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</si>
  <si>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</si>
  <si>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</si>
  <si>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</si>
  <si>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</si>
  <si>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</si>
  <si>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</si>
  <si>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</si>
  <si>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</si>
  <si>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</si>
  <si>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</si>
  <si>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</si>
  <si>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</si>
  <si>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</si>
  <si>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</si>
  <si>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</si>
  <si>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</si>
  <si>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</si>
  <si>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</si>
  <si>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</si>
  <si>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</si>
  <si>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</si>
  <si>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</si>
  <si>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</si>
  <si>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</si>
  <si>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</si>
  <si>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</si>
  <si>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</si>
  <si>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</si>
  <si>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</si>
  <si>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</si>
  <si>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</si>
  <si>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</si>
  <si>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</si>
  <si>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</si>
  <si>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</si>
  <si>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</si>
  <si>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</si>
  <si>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</si>
  <si>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</si>
  <si>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</si>
  <si>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</si>
  <si>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</si>
  <si>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</si>
  <si>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</si>
  <si>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</si>
  <si>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</si>
  <si>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</si>
  <si>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</si>
  <si>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</si>
  <si>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</si>
  <si>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</si>
  <si>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</si>
  <si>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</si>
  <si>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</si>
  <si>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</si>
  <si>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</si>
  <si>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</si>
  <si>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</si>
  <si>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</si>
  <si>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</si>
  <si>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</si>
  <si>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</si>
  <si>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</si>
  <si>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</si>
  <si>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</si>
  <si>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</si>
  <si>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</si>
  <si>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</si>
  <si>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</si>
  <si>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</si>
  <si>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</si>
  <si>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</si>
  <si>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</si>
  <si>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</si>
  <si>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</si>
  <si>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</si>
  <si>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</si>
  <si>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</si>
  <si>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</si>
  <si>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</si>
  <si>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</si>
  <si>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</si>
  <si>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</si>
  <si>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</si>
  <si>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</si>
  <si>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</si>
  <si>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</si>
  <si>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</si>
  <si>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</si>
  <si>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</si>
  <si>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</si>
  <si>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</si>
  <si>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</si>
  <si>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</si>
  <si>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</si>
  <si>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</si>
  <si>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</si>
  <si>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</si>
  <si>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</si>
  <si>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</si>
  <si>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</si>
  <si>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</si>
  <si>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</si>
  <si>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</si>
  <si>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</si>
  <si>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</si>
  <si>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</si>
  <si>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</si>
  <si>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</si>
  <si>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</si>
  <si>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</si>
  <si>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</si>
  <si>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</si>
  <si>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</si>
  <si>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</si>
  <si>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</si>
  <si>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</si>
  <si>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</si>
  <si>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</si>
  <si>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</si>
  <si>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</si>
  <si>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</si>
  <si>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</si>
  <si>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</si>
  <si>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</si>
  <si>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</si>
  <si>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</si>
  <si>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</si>
  <si>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</si>
  <si>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</si>
  <si>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</si>
  <si>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</si>
  <si>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</si>
  <si>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</si>
  <si>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</si>
  <si>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</si>
  <si>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</si>
  <si>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</si>
  <si>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</si>
  <si>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</si>
  <si>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</si>
  <si>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</si>
  <si>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</si>
  <si>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</si>
  <si>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</si>
  <si>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</si>
  <si>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</si>
  <si>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</si>
  <si>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</si>
  <si>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</si>
  <si>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</si>
  <si>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</si>
  <si>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</si>
  <si>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</si>
  <si>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</si>
  <si>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</si>
  <si>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</si>
  <si>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</si>
  <si>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</si>
  <si>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</si>
  <si>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</si>
  <si>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</si>
  <si>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</si>
  <si>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</si>
  <si>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</si>
  <si>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</si>
  <si>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</si>
  <si>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</si>
  <si>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</si>
  <si>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</si>
  <si>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</si>
  <si>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</si>
  <si>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</si>
  <si>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</si>
  <si>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</si>
  <si>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</si>
  <si>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</si>
  <si>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</si>
  <si>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</si>
  <si>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</si>
  <si>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</si>
  <si>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</si>
  <si>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</si>
  <si>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</si>
  <si>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</si>
  <si>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</si>
  <si>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</si>
  <si>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</si>
  <si>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</si>
  <si>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</si>
  <si>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</si>
  <si>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</si>
  <si>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</si>
  <si>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</si>
  <si>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</si>
  <si>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</si>
  <si>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</si>
  <si>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</si>
  <si>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</si>
  <si>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</si>
  <si>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</si>
  <si>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</si>
  <si>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</si>
  <si>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</si>
  <si>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</si>
  <si>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</si>
  <si>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</si>
  <si>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</si>
  <si>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</si>
  <si>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</si>
  <si>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</si>
  <si>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</si>
  <si>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</si>
  <si>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</si>
  <si>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</si>
  <si>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</si>
  <si>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</si>
  <si>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</si>
  <si>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</si>
  <si>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</si>
  <si>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</si>
  <si>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</si>
  <si>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</si>
  <si>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</si>
  <si>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</si>
  <si>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</si>
  <si>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</si>
  <si>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</si>
  <si>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</si>
  <si>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</si>
  <si>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</si>
  <si>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</si>
  <si>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</si>
  <si>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</si>
  <si>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</si>
  <si>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</si>
  <si>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</si>
  <si>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</si>
  <si>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</si>
  <si>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</si>
  <si>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</si>
  <si>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</si>
  <si>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</si>
  <si>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</si>
  <si>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</si>
  <si>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</si>
  <si>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</si>
  <si>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</si>
  <si>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</si>
  <si>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</si>
  <si>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</si>
  <si>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</si>
  <si>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</si>
  <si>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</si>
  <si>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</si>
  <si>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</si>
  <si>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</si>
  <si>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</si>
  <si>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</si>
  <si>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</si>
  <si>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</si>
  <si>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</si>
  <si>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</si>
  <si>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</si>
  <si>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</si>
  <si>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</si>
  <si>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</si>
  <si>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</si>
  <si>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</si>
  <si>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</si>
  <si>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</si>
  <si>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</si>
  <si>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</si>
  <si>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</si>
  <si>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</si>
  <si>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</si>
  <si>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</si>
  <si>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</si>
  <si>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</si>
  <si>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</si>
  <si>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</si>
  <si>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</si>
  <si>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</si>
  <si>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</si>
  <si>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</si>
  <si>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</si>
  <si>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</si>
  <si>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</si>
  <si>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</si>
  <si>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</si>
  <si>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</si>
  <si>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</si>
  <si>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</si>
  <si>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</si>
  <si>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</si>
  <si>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</si>
  <si>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</si>
  <si>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</si>
  <si>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</si>
  <si>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</si>
  <si>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</si>
  <si>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</si>
  <si>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</si>
  <si>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</si>
  <si>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</si>
  <si>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</si>
  <si>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</si>
  <si>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</si>
  <si>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</si>
  <si>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</si>
  <si>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</si>
  <si>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</si>
  <si>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</si>
  <si>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</si>
  <si>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</si>
  <si>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</si>
  <si>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</si>
  <si>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</si>
  <si>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</si>
  <si>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</si>
  <si>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</si>
  <si>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</si>
  <si>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</si>
  <si>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</si>
  <si>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</si>
  <si>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</si>
  <si>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</si>
  <si>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</si>
  <si>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</si>
  <si>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</si>
  <si>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</si>
  <si>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</si>
  <si>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</si>
  <si>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</si>
  <si>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</si>
  <si>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</si>
  <si>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</si>
  <si>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</si>
  <si>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</si>
  <si>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</si>
  <si>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</si>
  <si>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</si>
  <si>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</si>
  <si>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</si>
  <si>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</si>
  <si>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</si>
  <si>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</si>
  <si>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</si>
  <si>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</si>
  <si>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</si>
  <si>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</si>
  <si>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</si>
  <si>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</si>
  <si>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</si>
  <si>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</si>
  <si>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</si>
  <si>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</si>
  <si>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</si>
  <si>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</si>
  <si>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</si>
  <si>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</si>
  <si>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</si>
  <si>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</si>
  <si>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</si>
  <si>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</si>
  <si>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</si>
  <si>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</si>
  <si>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</si>
  <si>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</si>
  <si>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</si>
  <si>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</si>
  <si>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</si>
  <si>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</si>
  <si>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</si>
  <si>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</si>
  <si>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</si>
  <si>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</si>
  <si>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</si>
  <si>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</si>
  <si>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</si>
  <si>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</si>
  <si>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</si>
  <si>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</si>
  <si>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</si>
  <si>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</si>
  <si>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</si>
  <si>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</si>
  <si>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</si>
  <si>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</si>
  <si>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</si>
  <si>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</si>
  <si>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</si>
  <si>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</si>
  <si>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</si>
  <si>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</si>
  <si>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</si>
  <si>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</si>
  <si>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</si>
  <si>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</si>
  <si>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</si>
  <si>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</si>
  <si>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</si>
  <si>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</si>
  <si>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</si>
  <si>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</si>
  <si>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</si>
  <si>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</si>
  <si>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</si>
  <si>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</si>
  <si>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</si>
  <si>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</si>
  <si>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</si>
  <si>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</si>
  <si>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</si>
  <si>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</si>
  <si>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</si>
  <si>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</si>
  <si>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</si>
  <si>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</si>
  <si>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</si>
  <si>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</si>
  <si>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</si>
  <si>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</si>
  <si>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</si>
  <si>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</si>
  <si>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</si>
  <si>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</si>
  <si>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</si>
  <si>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</si>
  <si>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</si>
  <si>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</si>
  <si>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</si>
  <si>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</si>
  <si>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</si>
  <si>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</si>
  <si>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</si>
  <si>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</si>
  <si>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</si>
  <si>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</si>
  <si>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</si>
  <si>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</si>
  <si>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</si>
  <si>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</si>
  <si>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</si>
  <si>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</si>
  <si>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</si>
  <si>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</si>
  <si>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</si>
  <si>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</si>
  <si>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</si>
  <si>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</si>
  <si>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</si>
  <si>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</si>
  <si>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</si>
  <si>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</si>
  <si>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</si>
  <si>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</si>
  <si>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</si>
  <si>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</si>
  <si>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</si>
  <si>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</si>
  <si>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</si>
  <si>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</si>
  <si>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</si>
  <si>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</si>
  <si>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</si>
  <si>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</si>
  <si>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</si>
  <si>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</si>
  <si>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</si>
  <si>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</si>
  <si>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</si>
  <si>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</si>
  <si>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</si>
  <si>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</si>
  <si>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</si>
  <si>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</si>
  <si>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</si>
  <si>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</si>
  <si>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</si>
  <si>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</si>
  <si>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</si>
  <si>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</si>
  <si>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</si>
  <si>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</si>
  <si>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</si>
  <si>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</si>
  <si>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</si>
  <si>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</si>
  <si>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</si>
  <si>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</si>
  <si>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</si>
  <si>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</si>
  <si>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</si>
  <si>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</si>
  <si>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</si>
  <si>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</si>
  <si>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</si>
  <si>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</si>
  <si>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</si>
  <si>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</si>
  <si>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</si>
  <si>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</si>
  <si>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</si>
  <si>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</si>
  <si>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</si>
  <si>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</si>
  <si>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</si>
  <si>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</si>
  <si>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</si>
  <si>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</si>
  <si>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</si>
  <si>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</si>
  <si>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</si>
  <si>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</si>
  <si>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</si>
  <si>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</si>
  <si>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</si>
  <si>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</si>
  <si>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</si>
  <si>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</si>
  <si>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</si>
  <si>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</si>
  <si>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</si>
  <si>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</si>
  <si>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</si>
  <si>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</si>
  <si>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</si>
  <si>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</si>
  <si>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</si>
  <si>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</si>
  <si>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</si>
  <si>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</si>
  <si>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</si>
  <si>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</si>
  <si>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</si>
  <si>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</si>
  <si>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</si>
  <si>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</si>
  <si>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</si>
  <si>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</si>
  <si>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</si>
  <si>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</si>
  <si>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</si>
  <si>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</si>
  <si>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</si>
  <si>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</si>
  <si>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</si>
  <si>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</si>
  <si>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</si>
  <si>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</si>
  <si>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</si>
  <si>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</si>
  <si>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</si>
  <si>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</si>
  <si>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</si>
  <si>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</si>
  <si>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</si>
  <si>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</si>
  <si>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</si>
  <si>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</si>
  <si>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</si>
  <si>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</si>
  <si>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</si>
  <si>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</si>
  <si>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</si>
  <si>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</si>
  <si>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</si>
  <si>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</si>
  <si>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</si>
  <si>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</si>
  <si>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</si>
  <si>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</si>
  <si>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</si>
  <si>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</si>
  <si>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</si>
  <si>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</si>
  <si>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</si>
  <si>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</si>
  <si>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</si>
  <si>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</si>
  <si>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</si>
  <si>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</si>
  <si>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</si>
  <si>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</si>
  <si>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</si>
  <si>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</si>
  <si>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</si>
  <si>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</si>
  <si>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</si>
  <si>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</si>
  <si>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</si>
  <si>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</si>
  <si>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</si>
  <si>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</si>
  <si>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</si>
  <si>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</si>
  <si>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</si>
  <si>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</si>
  <si>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</si>
  <si>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</si>
  <si>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</si>
  <si>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</si>
  <si>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</si>
  <si>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</si>
  <si>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</si>
  <si>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</si>
  <si>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</si>
  <si>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</si>
  <si>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</si>
  <si>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</si>
  <si>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</si>
  <si>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</si>
  <si>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</si>
  <si>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</si>
  <si>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</si>
  <si>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</si>
  <si>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</si>
  <si>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</si>
  <si>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</si>
  <si>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</si>
  <si>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</si>
  <si>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</si>
  <si>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</si>
  <si>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</si>
  <si>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</si>
  <si>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</si>
  <si>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</si>
  <si>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</si>
  <si>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</si>
  <si>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</si>
  <si>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</si>
  <si>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</si>
  <si>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</si>
  <si>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</si>
  <si>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</si>
  <si>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</si>
  <si>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</si>
  <si>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</si>
  <si>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</si>
  <si>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</si>
  <si>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</si>
  <si>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</si>
  <si>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</si>
  <si>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</si>
  <si>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</si>
  <si>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</si>
  <si>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</si>
  <si>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</si>
  <si>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</si>
  <si>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</si>
  <si>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</si>
  <si>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</si>
  <si>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</si>
  <si>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</si>
  <si>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</si>
  <si>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</si>
  <si>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</si>
  <si>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</si>
  <si>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</si>
  <si>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</si>
  <si>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</si>
  <si>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</si>
  <si>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</si>
  <si>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</si>
  <si>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</si>
  <si>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</si>
  <si>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</si>
  <si>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</si>
  <si>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</si>
  <si>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</si>
  <si>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</si>
  <si>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</si>
  <si>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</si>
  <si>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</si>
  <si>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</si>
  <si>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</si>
  <si>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</si>
  <si>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</si>
  <si>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</si>
  <si>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</si>
  <si>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</si>
  <si>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</si>
  <si>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</si>
  <si>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</si>
  <si>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</si>
  <si>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</si>
  <si>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</si>
  <si>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</si>
  <si>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</si>
  <si>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</si>
  <si>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</si>
  <si>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</si>
  <si>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</si>
  <si>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</si>
  <si>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</si>
  <si>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</si>
  <si>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</si>
  <si>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</si>
  <si>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</si>
  <si>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</si>
  <si>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</si>
  <si>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</si>
  <si>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</si>
  <si>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</si>
  <si>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</si>
  <si>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</si>
  <si>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</si>
  <si>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</si>
  <si>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</si>
  <si>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</si>
  <si>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</si>
  <si>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</si>
  <si>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</si>
  <si>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</si>
  <si>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</si>
  <si>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</si>
  <si>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</si>
  <si>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</si>
  <si>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</si>
  <si>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</si>
  <si>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</si>
  <si>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</si>
  <si>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</si>
  <si>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</si>
  <si>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</si>
  <si>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</si>
  <si>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</si>
  <si>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</si>
  <si>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</si>
  <si>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</si>
  <si>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</si>
  <si>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</si>
  <si>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</si>
  <si>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</si>
  <si>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</si>
  <si>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</si>
  <si>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</si>
  <si>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</si>
  <si>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</si>
  <si>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</si>
  <si>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</si>
  <si>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</si>
  <si>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</si>
  <si>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</si>
  <si>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</si>
  <si>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</si>
  <si>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</si>
  <si>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</si>
  <si>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</si>
  <si>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</si>
  <si>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</si>
  <si>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</si>
  <si>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</si>
  <si>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</si>
  <si>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</si>
  <si>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</si>
  <si>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</si>
  <si>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</si>
  <si>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</si>
  <si>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</si>
  <si>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</si>
  <si>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</si>
  <si>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</si>
  <si>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</si>
  <si>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</si>
  <si>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</si>
  <si>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</si>
  <si>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</si>
  <si>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</si>
  <si>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</si>
  <si>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</si>
  <si>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</si>
  <si>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</si>
  <si>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</si>
  <si>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</si>
  <si>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</si>
  <si>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</si>
  <si>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</si>
  <si>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</si>
  <si>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</si>
  <si>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</si>
  <si>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</si>
  <si>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</si>
  <si>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</si>
  <si>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</si>
  <si>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</si>
  <si>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</si>
  <si>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</si>
  <si>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</si>
  <si>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</si>
  <si>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</si>
  <si>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</si>
  <si>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</si>
  <si>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</si>
  <si>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</si>
  <si>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</si>
  <si>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</si>
  <si>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</si>
  <si>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</si>
  <si>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</si>
  <si>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</si>
  <si>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</si>
  <si>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</si>
  <si>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</si>
  <si>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</si>
  <si>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</si>
  <si>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</si>
  <si>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</si>
  <si>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</si>
  <si>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</si>
  <si>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</si>
  <si>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</si>
  <si>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</si>
  <si>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</si>
  <si>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</si>
  <si>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</si>
  <si>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</si>
  <si>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</si>
  <si>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</si>
  <si>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</si>
  <si>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</si>
  <si>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</si>
  <si>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</si>
  <si>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</si>
  <si>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</si>
  <si>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</si>
  <si>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</si>
  <si>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</si>
  <si>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</si>
  <si>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</si>
  <si>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</si>
  <si>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</si>
  <si>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</si>
  <si>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</si>
  <si>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</si>
  <si>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</si>
  <si>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</si>
  <si>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</si>
  <si>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</si>
  <si>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</si>
  <si>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</si>
  <si>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</si>
  <si>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</si>
  <si>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</si>
  <si>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</si>
  <si>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</si>
  <si>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</si>
  <si>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</si>
  <si>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</si>
  <si>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</si>
  <si>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</si>
  <si>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</si>
  <si>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</si>
  <si>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</si>
  <si>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</si>
  <si>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</si>
  <si>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</si>
  <si>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</si>
  <si>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</si>
  <si>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</si>
  <si>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</si>
  <si>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</si>
  <si>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</si>
  <si>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</si>
  <si>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</si>
  <si>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</si>
  <si>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</si>
  <si>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</si>
  <si>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</si>
  <si>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</si>
  <si>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</si>
  <si>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</si>
  <si>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</si>
  <si>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</si>
  <si>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</si>
  <si>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</si>
  <si>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</si>
  <si>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</si>
  <si>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</si>
  <si>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</si>
  <si>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</si>
  <si>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</si>
  <si>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</si>
  <si>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</si>
  <si>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</si>
  <si>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</si>
  <si>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</si>
  <si>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</si>
  <si>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</si>
  <si>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</si>
  <si>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</si>
  <si>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</si>
  <si>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</si>
  <si>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</si>
  <si>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</si>
  <si>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</si>
  <si>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</si>
  <si>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</si>
  <si>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</si>
  <si>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</si>
  <si>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</si>
  <si>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</si>
  <si>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</si>
  <si>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</si>
  <si>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</si>
  <si>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</si>
  <si>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</si>
  <si>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</si>
  <si>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</si>
  <si>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</si>
  <si>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</si>
  <si>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</si>
  <si>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</si>
  <si>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</si>
  <si>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</si>
  <si>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</si>
  <si>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</si>
  <si>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</si>
  <si>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</si>
  <si>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</si>
  <si>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</si>
  <si>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</si>
  <si>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</si>
  <si>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</si>
  <si>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</si>
  <si>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</si>
  <si>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</si>
  <si>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</si>
  <si>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</si>
  <si>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</si>
  <si>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</si>
  <si>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</si>
  <si>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</si>
  <si>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</si>
  <si>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</si>
  <si>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</si>
  <si>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</si>
  <si>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</si>
  <si>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</si>
  <si>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</si>
  <si>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</si>
  <si>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</si>
  <si>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</si>
  <si>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</si>
  <si>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</si>
  <si>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</si>
  <si>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</si>
  <si>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</si>
  <si>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</si>
  <si>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</si>
  <si>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</si>
  <si>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</si>
  <si>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</si>
  <si>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</si>
  <si>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</si>
  <si>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</si>
  <si>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</si>
  <si>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</si>
  <si>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</si>
  <si>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</si>
  <si>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</si>
  <si>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</si>
  <si>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</si>
  <si>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</si>
  <si>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</si>
  <si>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</si>
  <si>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</si>
  <si>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</si>
  <si>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</si>
  <si>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</si>
  <si>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</si>
  <si>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</si>
  <si>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</si>
  <si>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</si>
  <si>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</si>
  <si>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</si>
  <si>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</si>
  <si>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</si>
  <si>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</si>
  <si>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</si>
  <si>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</si>
  <si>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</si>
  <si>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</si>
  <si>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</si>
  <si>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</si>
  <si>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</si>
  <si>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</si>
  <si>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</si>
  <si>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</si>
  <si>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</si>
  <si>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</si>
  <si>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</si>
  <si>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</si>
  <si>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</si>
  <si>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</si>
  <si>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</si>
  <si>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</si>
  <si>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</si>
  <si>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</si>
  <si>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</si>
  <si>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</si>
  <si>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</si>
  <si>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</si>
  <si>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</si>
  <si>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</si>
  <si>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</si>
  <si>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</si>
  <si>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</si>
  <si>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</si>
  <si>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</si>
  <si>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</si>
  <si>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</si>
  <si>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</si>
  <si>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</si>
  <si>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</si>
  <si>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</si>
  <si>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</si>
  <si>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</si>
  <si>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</si>
  <si>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</si>
  <si>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</si>
  <si>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</si>
  <si>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</si>
  <si>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</si>
  <si>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</si>
  <si>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</si>
  <si>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</si>
  <si>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</si>
  <si>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</si>
  <si>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</si>
  <si>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</si>
  <si>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</si>
  <si>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</si>
  <si>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</si>
  <si>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</si>
  <si>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</si>
  <si>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</si>
  <si>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</si>
  <si>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</si>
  <si>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</si>
  <si>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</si>
  <si>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</si>
  <si>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</si>
  <si>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</si>
  <si>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</si>
  <si>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</si>
  <si>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</si>
  <si>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</si>
  <si>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</si>
  <si>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</si>
  <si>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</si>
  <si>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</si>
  <si>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</si>
  <si>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</si>
  <si>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</si>
  <si>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</si>
  <si>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</si>
  <si>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</si>
  <si>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</si>
  <si>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</si>
  <si>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</si>
  <si>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</si>
  <si>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</si>
  <si>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</si>
  <si>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</si>
  <si>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</si>
  <si>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</si>
  <si>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</si>
  <si>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</si>
  <si>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</si>
  <si>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</si>
  <si>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</si>
  <si>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</si>
  <si>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</si>
  <si>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</si>
  <si>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</si>
  <si>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</si>
  <si>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</si>
  <si>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</si>
  <si>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</si>
  <si>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</si>
  <si>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</si>
  <si>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</si>
  <si>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</si>
  <si>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</si>
  <si>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</si>
  <si>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</si>
  <si>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</si>
  <si>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</si>
  <si>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</si>
  <si>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</si>
  <si>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</si>
  <si>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</si>
  <si>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</si>
  <si>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</si>
  <si>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</si>
  <si>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</si>
  <si>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</si>
  <si>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</si>
  <si>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</si>
  <si>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</si>
  <si>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</si>
  <si>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</si>
  <si>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</si>
  <si>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</si>
  <si>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</si>
  <si>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</si>
  <si>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</si>
  <si>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</si>
  <si>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</si>
  <si>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</si>
  <si>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</si>
  <si>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</si>
  <si>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</si>
  <si>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</si>
  <si>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</si>
  <si>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</si>
  <si>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</si>
  <si>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</si>
  <si>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</si>
  <si>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</si>
  <si>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</si>
  <si>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</si>
  <si>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</si>
  <si>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</si>
  <si>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</si>
  <si>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</si>
  <si>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</si>
  <si>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</si>
  <si>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</si>
  <si>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</si>
  <si>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</si>
  <si>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</si>
  <si>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</si>
  <si>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</si>
  <si>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</si>
  <si>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</si>
  <si>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</si>
  <si>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</si>
  <si>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</si>
  <si>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</si>
  <si>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</si>
  <si>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</si>
  <si>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</si>
  <si>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</si>
  <si>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</si>
  <si>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</si>
  <si>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</si>
  <si>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</si>
  <si>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</si>
  <si>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</si>
  <si>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</si>
  <si>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</si>
  <si>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</si>
  <si>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</si>
  <si>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</si>
  <si>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</si>
  <si>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</si>
  <si>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</si>
  <si>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</si>
  <si>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</si>
  <si>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</si>
  <si>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</si>
  <si>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</si>
  <si>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</si>
  <si>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</si>
  <si>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</si>
  <si>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</si>
  <si>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</si>
  <si>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</si>
  <si>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</si>
  <si>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</si>
  <si>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</si>
  <si>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</si>
  <si>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</si>
  <si>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</si>
  <si>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</si>
  <si>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</si>
  <si>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</si>
  <si>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</si>
  <si>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</si>
  <si>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</si>
  <si>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</si>
  <si>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</si>
  <si>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</si>
  <si>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</si>
  <si>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</si>
  <si>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</si>
  <si>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</si>
  <si>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</si>
  <si>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</si>
  <si>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</si>
  <si>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</si>
  <si>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</si>
  <si>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</si>
  <si>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</si>
  <si>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</si>
  <si>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</si>
  <si>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</si>
  <si>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</si>
  <si>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</si>
  <si>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</si>
  <si>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</si>
  <si>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</si>
  <si>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</si>
  <si>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</si>
  <si>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</si>
  <si>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</si>
  <si>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</si>
  <si>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</si>
  <si>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</si>
  <si>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</si>
  <si>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</si>
  <si>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</si>
  <si>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</si>
  <si>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</si>
  <si>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</si>
  <si>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</si>
  <si>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</si>
  <si>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</si>
  <si>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</si>
  <si>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</si>
  <si>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</si>
  <si>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</si>
  <si>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</si>
  <si>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</si>
  <si>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</si>
  <si>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</si>
  <si>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</si>
  <si>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</si>
  <si>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</si>
  <si>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</si>
  <si>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</si>
  <si>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</si>
  <si>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</si>
  <si>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</si>
  <si>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</si>
  <si>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</si>
  <si>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</si>
  <si>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</si>
  <si>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</si>
  <si>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</si>
  <si>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</si>
  <si>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</si>
  <si>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</si>
  <si>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</si>
  <si>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</si>
  <si>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</si>
  <si>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</si>
  <si>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</si>
  <si>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</si>
  <si>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</si>
  <si>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</si>
  <si>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</si>
  <si>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</si>
  <si>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</si>
  <si>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</si>
  <si>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</si>
  <si>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</si>
  <si>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</si>
  <si>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</si>
  <si>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</si>
  <si>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</si>
  <si>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</si>
  <si>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</si>
  <si>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</si>
  <si>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</si>
  <si>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</si>
  <si>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</si>
  <si>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</si>
  <si>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</si>
  <si>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</si>
  <si>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</si>
  <si>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</si>
  <si>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</si>
  <si>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</si>
  <si>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</si>
  <si>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</si>
  <si>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</si>
  <si>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</si>
  <si>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</si>
  <si>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</si>
  <si>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</si>
  <si>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</si>
  <si>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</si>
  <si>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</si>
  <si>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</si>
  <si>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</si>
  <si>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</si>
  <si>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</si>
  <si>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</si>
  <si>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</si>
  <si>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</si>
  <si>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</si>
  <si>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</si>
  <si>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</si>
  <si>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</si>
  <si>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</si>
  <si>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</si>
  <si>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</si>
  <si>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</si>
  <si>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</si>
  <si>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</si>
  <si>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</si>
  <si>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</si>
  <si>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</si>
  <si>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</si>
  <si>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</si>
  <si>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</si>
  <si>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</si>
  <si>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</si>
  <si>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</si>
  <si>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</si>
  <si>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</si>
  <si>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</si>
  <si>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</si>
  <si>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</si>
  <si>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</si>
  <si>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</si>
  <si>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</si>
  <si>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</si>
  <si>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</si>
  <si>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</si>
  <si>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</si>
  <si>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</si>
  <si>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</si>
  <si>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</si>
  <si>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</si>
  <si>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</si>
  <si>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</si>
  <si>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</si>
  <si>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</si>
  <si>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</si>
  <si>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</si>
  <si>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</si>
  <si>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</si>
  <si>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</si>
  <si>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</si>
  <si>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</si>
  <si>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</si>
  <si>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</si>
  <si>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</si>
  <si>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</si>
  <si>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</si>
  <si>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</si>
  <si>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</si>
  <si>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</si>
  <si>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</si>
  <si>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</si>
  <si>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</si>
  <si>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</si>
  <si>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</si>
  <si>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</si>
  <si>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</si>
  <si>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</si>
  <si>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</si>
  <si>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</si>
  <si>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</si>
  <si>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</si>
  <si>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</si>
  <si>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</si>
  <si>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</si>
  <si>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</si>
  <si>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</si>
  <si>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</si>
  <si>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</si>
  <si>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</si>
  <si>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</si>
  <si>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</si>
  <si>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</si>
  <si>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</si>
  <si>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</si>
  <si>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</si>
  <si>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</si>
  <si>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</si>
  <si>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</si>
  <si>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</si>
  <si>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</si>
  <si>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</si>
  <si>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</si>
  <si>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</si>
  <si>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</si>
  <si>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</si>
  <si>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</si>
  <si>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</si>
  <si>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</si>
  <si>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</si>
  <si>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</si>
  <si>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</si>
  <si>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</si>
  <si>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</si>
  <si>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</si>
  <si>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</si>
  <si>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</si>
  <si>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</si>
  <si>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</si>
  <si>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</si>
  <si>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</si>
  <si>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</si>
  <si>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</si>
  <si>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</si>
  <si>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</si>
  <si>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</si>
  <si>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</si>
  <si>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</si>
  <si>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</si>
  <si>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</si>
  <si>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</si>
  <si>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</si>
  <si>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</si>
  <si>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</si>
  <si>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</si>
  <si>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</si>
  <si>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</si>
  <si>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</si>
  <si>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</si>
  <si>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</si>
  <si>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</si>
  <si>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</si>
  <si>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</si>
  <si>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</si>
  <si>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</si>
  <si>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</si>
  <si>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</si>
  <si>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</si>
  <si>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</si>
  <si>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</si>
  <si>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</si>
  <si>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</si>
  <si>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</si>
  <si>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</si>
  <si>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</si>
  <si>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</si>
  <si>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</si>
  <si>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</si>
  <si>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</si>
  <si>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</si>
  <si>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</si>
  <si>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</si>
  <si>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</si>
  <si>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</si>
  <si>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</si>
  <si>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</si>
  <si>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</si>
  <si>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</si>
  <si>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</si>
  <si>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</si>
  <si>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</si>
  <si>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</si>
  <si>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</si>
  <si>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</si>
  <si>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</si>
  <si>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</si>
  <si>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</si>
  <si>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</si>
  <si>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</si>
  <si>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</si>
  <si>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</si>
  <si>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</si>
  <si>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</si>
  <si>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</si>
  <si>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</si>
  <si>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</si>
  <si>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</si>
  <si>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</si>
  <si>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</si>
  <si>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</si>
  <si>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</si>
  <si>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</si>
  <si>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</si>
  <si>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</si>
  <si>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</si>
  <si>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</si>
  <si>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</si>
  <si>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</si>
  <si>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</si>
  <si>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</si>
  <si>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</si>
  <si>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</si>
  <si>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</si>
  <si>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</si>
  <si>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</si>
  <si>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</si>
  <si>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</si>
  <si>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</si>
  <si>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</si>
  <si>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</si>
  <si>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</si>
  <si>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</si>
  <si>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</si>
  <si>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</si>
  <si>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</si>
  <si>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</si>
  <si>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</si>
  <si>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</si>
  <si>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</si>
  <si>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</si>
  <si>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</si>
  <si>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</si>
  <si>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</si>
  <si>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</si>
  <si>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</si>
  <si>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</si>
  <si>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</si>
  <si>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</si>
  <si>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</si>
  <si>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</si>
  <si>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</si>
  <si>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</si>
  <si>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</si>
  <si>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</si>
  <si>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</si>
  <si>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</si>
  <si>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</si>
  <si>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</si>
  <si>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</si>
  <si>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</si>
  <si>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</si>
  <si>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</si>
  <si>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</si>
  <si>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</si>
  <si>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</si>
  <si>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</si>
  <si>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</si>
  <si>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</si>
  <si>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</si>
  <si>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</si>
  <si>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</si>
  <si>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</si>
  <si>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</si>
  <si>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</si>
  <si>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</si>
  <si>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</si>
  <si>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</si>
  <si>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</si>
  <si>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</si>
  <si>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</si>
  <si>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</si>
  <si>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</si>
  <si>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</si>
  <si>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</si>
  <si>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</si>
  <si>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</si>
  <si>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</si>
  <si>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</si>
  <si>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</si>
  <si>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</si>
  <si>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</si>
  <si>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</si>
  <si>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</si>
  <si>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</si>
  <si>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</si>
  <si>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</si>
  <si>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</si>
  <si>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</si>
  <si>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</si>
  <si>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</si>
  <si>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</si>
  <si>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</si>
  <si>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</si>
  <si>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</si>
  <si>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</si>
  <si>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</si>
  <si>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</si>
  <si>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</si>
  <si>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</si>
  <si>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</si>
  <si>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</si>
  <si>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</si>
  <si>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</si>
  <si>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</si>
  <si>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</si>
  <si>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</si>
  <si>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</si>
  <si>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</si>
  <si>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</si>
  <si>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</si>
  <si>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</si>
  <si>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</si>
  <si>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</si>
  <si>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</si>
  <si>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</si>
  <si>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</si>
  <si>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</si>
  <si>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</si>
  <si>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</si>
  <si>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</si>
  <si>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</si>
  <si>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</si>
  <si>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</si>
  <si>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</si>
  <si>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</si>
  <si>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</si>
  <si>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</si>
  <si>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</si>
  <si>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</si>
  <si>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</si>
  <si>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</si>
  <si>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</si>
  <si>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</si>
  <si>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</si>
  <si>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</si>
  <si>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</si>
  <si>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</si>
  <si>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</si>
  <si>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</si>
  <si>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</si>
  <si>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</si>
  <si>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</si>
  <si>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</si>
  <si>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</si>
  <si>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</si>
  <si>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</si>
  <si>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</si>
  <si>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</si>
  <si>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</si>
  <si>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</si>
  <si>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</si>
  <si>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</si>
  <si>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</si>
  <si>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</si>
  <si>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</si>
  <si>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</si>
  <si>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</si>
  <si>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</si>
  <si>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</si>
  <si>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</si>
  <si>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</si>
  <si>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</si>
  <si>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</si>
  <si>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</si>
  <si>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</si>
  <si>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</si>
  <si>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</si>
  <si>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</si>
  <si>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</si>
  <si>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</si>
  <si>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</si>
  <si>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</si>
  <si>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</si>
  <si>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</si>
  <si>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</si>
  <si>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</si>
  <si>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</si>
  <si>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</si>
  <si>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</si>
  <si>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</si>
  <si>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</si>
  <si>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</si>
  <si>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</si>
  <si>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</si>
  <si>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</si>
  <si>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</si>
  <si>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</si>
  <si>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</si>
  <si>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</si>
  <si>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</si>
  <si>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</si>
  <si>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</si>
  <si>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</si>
  <si>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</si>
  <si>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</si>
  <si>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</si>
  <si>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</si>
  <si>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</si>
  <si>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</si>
  <si>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</si>
  <si>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</si>
  <si>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</si>
  <si>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</si>
  <si>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</si>
  <si>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</si>
  <si>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</si>
  <si>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</si>
  <si>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</si>
  <si>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</si>
  <si>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</si>
  <si>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</si>
  <si>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</si>
  <si>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</si>
  <si>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</si>
  <si>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</si>
  <si>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</si>
  <si>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</si>
  <si>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</si>
  <si>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</si>
  <si>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</si>
  <si>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</si>
  <si>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</si>
  <si>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</si>
  <si>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</si>
  <si>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</si>
  <si>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</si>
  <si>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</si>
  <si>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</si>
  <si>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</si>
  <si>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</si>
  <si>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</si>
  <si>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</si>
  <si>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</si>
  <si>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</si>
  <si>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</si>
  <si>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</si>
  <si>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</si>
  <si>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</si>
  <si>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</si>
  <si>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</si>
  <si>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</si>
  <si>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</si>
  <si>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</si>
  <si>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</si>
  <si>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</si>
  <si>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</si>
  <si>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</si>
  <si>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</si>
  <si>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</si>
  <si>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</si>
  <si>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</si>
  <si>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</si>
  <si>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</si>
  <si>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</si>
  <si>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</si>
  <si>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</si>
  <si>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</si>
  <si>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</si>
  <si>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</si>
  <si>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</si>
  <si>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</si>
  <si>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</si>
  <si>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</si>
  <si>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</si>
  <si>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</si>
  <si>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</si>
  <si>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</si>
  <si>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</si>
  <si>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</si>
  <si>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</si>
  <si>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</si>
  <si>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</si>
  <si>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</si>
  <si>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</si>
  <si>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</si>
  <si>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</si>
  <si>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</si>
  <si>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</si>
  <si>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</si>
  <si>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</si>
  <si>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</si>
  <si>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</si>
  <si>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</si>
  <si>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</si>
  <si>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</si>
  <si>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</si>
  <si>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</si>
  <si>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</si>
  <si>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</si>
  <si>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</si>
  <si>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</si>
  <si>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</si>
  <si>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</si>
  <si>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</si>
  <si>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</si>
  <si>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</si>
  <si>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</si>
  <si>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</si>
  <si>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</si>
  <si>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</si>
  <si>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</si>
  <si>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</si>
  <si>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</si>
  <si>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</si>
  <si>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</si>
  <si>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</si>
  <si>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</si>
  <si>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</si>
  <si>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</si>
  <si>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</si>
  <si>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</si>
  <si>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</si>
  <si>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</si>
  <si>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</si>
  <si>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</si>
  <si>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</si>
  <si>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</si>
  <si>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</si>
  <si>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</si>
  <si>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</si>
  <si>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</si>
  <si>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</si>
  <si>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</si>
  <si>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</si>
  <si>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</si>
  <si>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</si>
  <si>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</si>
  <si>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</si>
  <si>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</si>
  <si>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</si>
  <si>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</si>
  <si>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</si>
  <si>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</si>
  <si>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</si>
  <si>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</si>
  <si>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</si>
  <si>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</si>
  <si>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</si>
  <si>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</si>
  <si>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</si>
  <si>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</si>
  <si>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</si>
  <si>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</si>
  <si>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</si>
  <si>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</si>
  <si>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</si>
  <si>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</si>
  <si>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</si>
  <si>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</si>
  <si>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</si>
  <si>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</si>
  <si>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</si>
  <si>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</si>
  <si>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</si>
  <si>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</si>
  <si>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</si>
  <si>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</si>
  <si>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</si>
  <si>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</si>
  <si>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</si>
  <si>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</si>
  <si>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</si>
  <si>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</si>
  <si>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</si>
  <si>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</si>
  <si>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</si>
  <si>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</si>
  <si>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</si>
  <si>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</si>
  <si>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</si>
  <si>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</si>
  <si>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</si>
  <si>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</si>
  <si>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</si>
  <si>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</si>
  <si>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</si>
  <si>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</si>
  <si>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</si>
  <si>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</si>
  <si>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</si>
  <si>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</si>
  <si>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</si>
  <si>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</si>
  <si>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</si>
  <si>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</si>
  <si>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</si>
  <si>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</si>
  <si>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</si>
  <si>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</si>
  <si>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</si>
  <si>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</si>
  <si>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</si>
  <si>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</si>
  <si>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</si>
  <si>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</si>
  <si>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</si>
  <si>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</si>
  <si>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</si>
  <si>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</si>
  <si>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</si>
  <si>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</si>
  <si>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</si>
  <si>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</si>
  <si>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</si>
  <si>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</si>
  <si>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</si>
  <si>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</si>
  <si>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</si>
  <si>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</si>
  <si>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</si>
  <si>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</si>
  <si>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</si>
  <si>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</si>
  <si>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</si>
  <si>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</si>
  <si>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</si>
  <si>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</si>
  <si>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</si>
  <si>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</si>
  <si>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</si>
  <si>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</si>
  <si>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</si>
  <si>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</si>
  <si>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</si>
  <si>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</si>
  <si>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</si>
  <si>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</si>
  <si>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</si>
  <si>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</si>
  <si>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</si>
  <si>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</si>
  <si>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</si>
  <si>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</si>
  <si>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</si>
  <si>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</si>
  <si>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</si>
  <si>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</si>
  <si>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</si>
  <si>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</si>
  <si>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</si>
  <si>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</si>
  <si>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</si>
  <si>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</si>
  <si>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</si>
  <si>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</si>
  <si>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</si>
  <si>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</si>
  <si>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</si>
  <si>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</si>
  <si>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</si>
  <si>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</si>
  <si>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</si>
  <si>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</si>
  <si>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</si>
  <si>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</si>
  <si>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</si>
  <si>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</si>
  <si>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</si>
  <si>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</si>
  <si>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</si>
  <si>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</si>
  <si>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</si>
  <si>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</si>
  <si>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</si>
  <si>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</si>
  <si>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</si>
  <si>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</si>
  <si>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</si>
  <si>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</si>
  <si>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</si>
  <si>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</si>
  <si>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</si>
  <si>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</si>
  <si>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</si>
  <si>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</si>
  <si>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</si>
  <si>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</si>
  <si>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</si>
  <si>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</si>
  <si>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</si>
  <si>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</si>
  <si>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</si>
  <si>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</si>
  <si>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</si>
  <si>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</si>
  <si>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</si>
  <si>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</si>
  <si>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</si>
  <si>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</si>
  <si>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</si>
  <si>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</si>
  <si>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</si>
  <si>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</si>
  <si>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</si>
  <si>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</si>
  <si>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</si>
  <si>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</si>
  <si>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</si>
  <si>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</si>
  <si>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</si>
  <si>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</si>
  <si>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</si>
  <si>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</si>
  <si>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</si>
  <si>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</si>
  <si>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</si>
  <si>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</si>
  <si>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</si>
  <si>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</si>
  <si>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</si>
  <si>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</si>
  <si>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</si>
  <si>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</si>
  <si>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</si>
  <si>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</si>
  <si>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</si>
  <si>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</si>
  <si>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</si>
  <si>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</si>
  <si>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</si>
  <si>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</si>
  <si>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</si>
  <si>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</si>
  <si>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</si>
  <si>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</si>
  <si>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</si>
  <si>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</si>
  <si>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</si>
  <si>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</si>
  <si>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</si>
  <si>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</si>
  <si>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</si>
  <si>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</si>
  <si>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</si>
  <si>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</si>
  <si>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</si>
  <si>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</si>
  <si>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</si>
  <si>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</si>
  <si>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</si>
  <si>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</si>
  <si>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</si>
  <si>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</si>
  <si>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</si>
  <si>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</si>
  <si>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</si>
  <si>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</si>
  <si>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</si>
  <si>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</si>
  <si>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</si>
  <si>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</si>
  <si>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</si>
  <si>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</si>
  <si>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</si>
  <si>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</si>
  <si>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</si>
  <si>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</si>
  <si>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</si>
  <si>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</si>
  <si>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</si>
  <si>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</si>
  <si>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</si>
  <si>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</si>
  <si>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</si>
  <si>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</si>
  <si>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</si>
  <si>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</si>
  <si>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</si>
  <si>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</si>
  <si>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</si>
  <si>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</si>
  <si>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</si>
  <si>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</si>
  <si>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</si>
  <si>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</si>
  <si>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</si>
  <si>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</si>
  <si>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</si>
  <si>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</si>
  <si>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</si>
  <si>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</si>
  <si>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</si>
  <si>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</si>
  <si>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</si>
  <si>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</si>
  <si>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</si>
  <si>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</si>
  <si>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</si>
  <si>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</si>
  <si>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</si>
  <si>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</si>
  <si>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</si>
  <si>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</si>
  <si>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</si>
  <si>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</si>
  <si>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</si>
  <si>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</si>
  <si>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</si>
  <si>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</si>
  <si>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</si>
  <si>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</si>
  <si>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</si>
  <si>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</si>
  <si>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</si>
  <si>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</si>
  <si>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</si>
  <si>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</si>
  <si>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</si>
  <si>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</si>
  <si>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</si>
  <si>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</si>
  <si>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</si>
  <si>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</si>
  <si>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</si>
  <si>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</si>
  <si>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</si>
  <si>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</si>
  <si>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</si>
  <si>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</si>
  <si>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</si>
  <si>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</si>
  <si>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</si>
  <si>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</si>
  <si>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</si>
  <si>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</si>
  <si>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</si>
  <si>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</si>
  <si>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</si>
  <si>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</si>
  <si>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</si>
  <si>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</si>
  <si>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</si>
  <si>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</si>
  <si>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</si>
  <si>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</si>
  <si>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</si>
  <si>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</si>
  <si>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</si>
  <si>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</si>
  <si>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</si>
  <si>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</si>
  <si>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</si>
  <si>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</si>
  <si>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</si>
  <si>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</si>
  <si>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</si>
  <si>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</si>
  <si>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</si>
  <si>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</si>
  <si>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</si>
  <si>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</si>
  <si>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</si>
  <si>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</si>
  <si>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</si>
  <si>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</si>
  <si>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</si>
  <si>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</si>
  <si>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</si>
  <si>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</si>
  <si>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</si>
  <si>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</si>
  <si>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</si>
  <si>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</si>
  <si>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</si>
  <si>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</si>
  <si>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</si>
  <si>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</si>
  <si>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</si>
  <si>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</si>
  <si>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</si>
  <si>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</si>
  <si>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</si>
  <si>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</si>
  <si>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</si>
  <si>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</si>
  <si>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</si>
  <si>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</si>
  <si>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</si>
  <si>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</si>
  <si>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</si>
  <si>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</si>
  <si>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</si>
  <si>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</si>
  <si>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</si>
  <si>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</si>
  <si>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</si>
  <si>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</si>
  <si>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</si>
  <si>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</si>
  <si>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</si>
  <si>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</si>
  <si>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</si>
  <si>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</si>
  <si>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</si>
  <si>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</si>
  <si>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</si>
  <si>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</si>
  <si>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</si>
  <si>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</si>
  <si>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</si>
  <si>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</si>
  <si>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</si>
  <si>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</si>
  <si>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</si>
  <si>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</si>
  <si>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</si>
  <si>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</si>
  <si>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</si>
  <si>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</si>
  <si>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</si>
  <si>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</si>
  <si>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</si>
  <si>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</si>
  <si>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</si>
  <si>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</si>
  <si>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</si>
  <si>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</si>
  <si>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</si>
  <si>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</si>
  <si>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</si>
  <si>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</si>
  <si>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</si>
  <si>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</si>
  <si>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</si>
  <si>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</si>
  <si>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</si>
  <si>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</si>
  <si>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</si>
  <si>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</si>
  <si>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</si>
  <si>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</si>
  <si>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</si>
  <si>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</si>
  <si>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</si>
  <si>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</si>
  <si>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</si>
  <si>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</si>
  <si>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</si>
  <si>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</si>
  <si>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</si>
  <si>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</si>
  <si>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</si>
  <si>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</si>
  <si>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</si>
  <si>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</si>
  <si>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</si>
  <si>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</si>
  <si>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</si>
  <si>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</si>
  <si>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</si>
  <si>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</si>
  <si>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</si>
  <si>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</si>
  <si>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</si>
  <si>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</si>
  <si>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</si>
  <si>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</si>
  <si>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</si>
  <si>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</si>
  <si>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</si>
  <si>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</si>
  <si>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</si>
  <si>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</si>
  <si>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</si>
  <si>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</si>
  <si>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</si>
  <si>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</si>
  <si>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</si>
  <si>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</si>
  <si>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</si>
  <si>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</si>
  <si>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</si>
  <si>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</si>
  <si>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</si>
  <si>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</si>
  <si>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</si>
  <si>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</si>
  <si>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</si>
  <si>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</si>
  <si>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</si>
  <si>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</si>
  <si>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</si>
  <si>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</si>
  <si>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</si>
  <si>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</si>
  <si>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</si>
  <si>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</si>
  <si>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</si>
  <si>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</si>
  <si>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</si>
  <si>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</si>
  <si>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</si>
  <si>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</si>
  <si>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</si>
  <si>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</si>
  <si>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</si>
  <si>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</si>
  <si>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</si>
  <si>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</si>
  <si>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</si>
  <si>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</si>
  <si>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</si>
  <si>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</si>
  <si>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</si>
  <si>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</si>
  <si>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</si>
  <si>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</si>
  <si>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</si>
  <si>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</si>
  <si>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</si>
  <si>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</si>
  <si>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</si>
  <si>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</si>
  <si>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</si>
  <si>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</si>
  <si>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</si>
  <si>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</si>
  <si>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</si>
  <si>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</si>
  <si>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</si>
  <si>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</si>
  <si>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</si>
  <si>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</si>
  <si>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</si>
  <si>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</si>
  <si>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</si>
  <si>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</si>
  <si>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</si>
  <si>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</si>
  <si>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</si>
  <si>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</si>
  <si>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</si>
  <si>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</si>
  <si>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</si>
  <si>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</si>
  <si>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</si>
  <si>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</si>
  <si>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</si>
  <si>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</si>
  <si>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</si>
  <si>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</si>
  <si>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</si>
  <si>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</si>
  <si>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</si>
  <si>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</si>
  <si>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</si>
  <si>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</si>
  <si>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</si>
  <si>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</si>
  <si>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</si>
  <si>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</si>
  <si>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</si>
  <si>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</si>
  <si>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</si>
  <si>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</si>
  <si>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</si>
  <si>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</si>
  <si>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</si>
  <si>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</si>
  <si>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</si>
  <si>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</si>
  <si>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</si>
  <si>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</si>
  <si>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</si>
  <si>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</si>
  <si>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</si>
  <si>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</si>
  <si>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</si>
  <si>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</si>
  <si>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</si>
  <si>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</si>
  <si>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</si>
  <si>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</si>
  <si>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</si>
  <si>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</si>
  <si>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</si>
  <si>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</si>
  <si>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</si>
  <si>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</si>
  <si>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</si>
  <si>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</si>
  <si>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</si>
  <si>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</si>
  <si>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</si>
  <si>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</si>
  <si>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</si>
  <si>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</si>
  <si>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</si>
  <si>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</si>
  <si>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</si>
  <si>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</si>
  <si>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</si>
  <si>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</si>
  <si>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</si>
  <si>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</si>
  <si>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</si>
  <si>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</si>
  <si>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</si>
  <si>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</si>
  <si>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</si>
  <si>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</si>
  <si>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</si>
  <si>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</si>
  <si>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</si>
  <si>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</si>
  <si>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</si>
  <si>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</si>
  <si>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</si>
  <si>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</si>
  <si>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</si>
  <si>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</si>
  <si>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</si>
  <si>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</si>
  <si>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</si>
  <si>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</si>
  <si>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</si>
  <si>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</si>
  <si>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</si>
  <si>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</si>
  <si>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</si>
  <si>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</si>
  <si>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</si>
  <si>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</si>
  <si>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</si>
  <si>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</si>
  <si>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</si>
  <si>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</si>
  <si>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</si>
  <si>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</si>
  <si>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</si>
  <si>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</si>
  <si>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</si>
  <si>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</si>
  <si>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</si>
  <si>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</si>
  <si>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</si>
  <si>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</si>
  <si>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</si>
  <si>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</si>
  <si>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</si>
  <si>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</si>
  <si>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</si>
  <si>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</si>
  <si>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</si>
  <si>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</si>
  <si>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</si>
  <si>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</si>
  <si>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</si>
  <si>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</si>
  <si>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</si>
  <si>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</si>
  <si>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</si>
  <si>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</si>
  <si>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</si>
  <si>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</si>
  <si>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</si>
  <si>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</si>
  <si>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</si>
  <si>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</si>
  <si>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</si>
  <si>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</si>
  <si>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</si>
  <si>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</si>
  <si>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</si>
  <si>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</si>
  <si>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</si>
  <si>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</si>
  <si>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</si>
  <si>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</si>
  <si>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</si>
  <si>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</si>
  <si>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</si>
  <si>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</si>
  <si>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</si>
  <si>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</si>
  <si>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</si>
  <si>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</si>
  <si>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</si>
  <si>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</si>
  <si>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</si>
  <si>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</si>
  <si>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</si>
  <si>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</si>
  <si>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</si>
  <si>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</si>
  <si>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</si>
  <si>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</si>
  <si>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</si>
  <si>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</si>
  <si>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</si>
  <si>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</si>
  <si>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</si>
  <si>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</si>
  <si>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</si>
  <si>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</si>
  <si>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</si>
  <si>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</si>
  <si>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</si>
  <si>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</si>
  <si>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</si>
  <si>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</si>
  <si>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</si>
  <si>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</si>
  <si>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</si>
  <si>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</si>
  <si>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</si>
  <si>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</si>
  <si>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</si>
  <si>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</si>
  <si>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</si>
  <si>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</si>
  <si>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</si>
  <si>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</si>
  <si>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</si>
  <si>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</si>
  <si>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</si>
  <si>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</si>
  <si>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</si>
  <si>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</si>
  <si>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</si>
  <si>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</si>
  <si>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</si>
  <si>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</si>
  <si>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</si>
  <si>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</si>
  <si>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</si>
  <si>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</si>
  <si>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</si>
  <si>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</si>
  <si>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</si>
  <si>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</si>
  <si>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</si>
  <si>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</si>
  <si>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</si>
  <si>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</si>
  <si>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</si>
  <si>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</si>
  <si>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</si>
  <si>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</si>
  <si>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</si>
  <si>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</si>
  <si>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</si>
  <si>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</si>
  <si>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</si>
  <si>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</si>
  <si>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</si>
  <si>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</si>
  <si>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</si>
  <si>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</si>
  <si>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</si>
  <si>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</si>
  <si>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</si>
  <si>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</si>
  <si>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</si>
  <si>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</si>
  <si>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</si>
  <si>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</si>
  <si>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</si>
  <si>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</si>
  <si>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</si>
  <si>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</si>
  <si>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</si>
  <si>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</si>
  <si>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</si>
  <si>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</si>
  <si>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</si>
  <si>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</si>
  <si>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</si>
  <si>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</si>
  <si>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</si>
  <si>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</si>
  <si>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</si>
  <si>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</si>
  <si>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</si>
  <si>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</si>
  <si>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</si>
  <si>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</si>
  <si>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</si>
  <si>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</si>
  <si>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</si>
  <si>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</si>
  <si>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</si>
  <si>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</si>
  <si>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</si>
  <si>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</si>
  <si>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</si>
  <si>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</si>
  <si>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</si>
  <si>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</si>
  <si>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</si>
  <si>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</si>
  <si>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</si>
  <si>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</si>
  <si>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</si>
  <si>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</si>
  <si>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</si>
  <si>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</si>
  <si>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</si>
  <si>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</si>
  <si>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</si>
  <si>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</si>
  <si>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</si>
  <si>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</si>
  <si>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</si>
  <si>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</si>
  <si>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</si>
  <si>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</si>
  <si>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</si>
  <si>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</si>
  <si>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</si>
  <si>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</si>
  <si>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</si>
  <si>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</si>
  <si>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</si>
  <si>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</si>
  <si>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</si>
  <si>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</si>
  <si>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</si>
  <si>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</si>
  <si>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</si>
  <si>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</si>
  <si>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</si>
  <si>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</si>
  <si>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</si>
  <si>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</si>
  <si>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</si>
  <si>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</si>
  <si>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</si>
  <si>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</si>
  <si>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</si>
  <si>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</si>
  <si>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</si>
  <si>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</si>
  <si>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</si>
  <si>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</si>
  <si>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</si>
  <si>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</si>
  <si>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</si>
  <si>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</si>
  <si>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</si>
  <si>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</si>
  <si>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</si>
  <si>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</si>
  <si>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</si>
  <si>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</si>
  <si>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</si>
  <si>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</si>
  <si>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</si>
  <si>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</si>
  <si>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</si>
  <si>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</si>
  <si>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</si>
  <si>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</si>
  <si>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</si>
  <si>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</si>
  <si>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</si>
  <si>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</si>
  <si>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</si>
  <si>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</si>
  <si>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</si>
  <si>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</si>
  <si>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</si>
  <si>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</si>
  <si>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</si>
  <si>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</si>
  <si>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</si>
  <si>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</si>
  <si>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</si>
  <si>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</si>
  <si>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</si>
  <si>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</si>
  <si>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</si>
  <si>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</si>
  <si>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</si>
  <si>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</si>
  <si>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</si>
  <si>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</si>
  <si>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</si>
  <si>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</si>
  <si>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</si>
  <si>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</si>
  <si>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</si>
  <si>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</si>
  <si>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</si>
  <si>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</si>
  <si>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</si>
  <si>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</si>
  <si>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</si>
  <si>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</si>
  <si>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</si>
  <si>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</si>
  <si>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</si>
  <si>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</si>
  <si>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</si>
  <si>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</si>
  <si>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</si>
  <si>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</si>
  <si>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</si>
  <si>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</si>
  <si>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</si>
  <si>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</si>
  <si>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</si>
  <si>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</si>
  <si>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</si>
  <si>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</si>
  <si>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</si>
  <si>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</si>
  <si>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</si>
  <si>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</si>
  <si>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</si>
  <si>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</si>
  <si>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</si>
  <si>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</si>
  <si>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</si>
  <si>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</si>
  <si>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</si>
  <si>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</si>
  <si>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</si>
  <si>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</si>
  <si>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</si>
  <si>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</si>
  <si>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</si>
  <si>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</si>
  <si>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</si>
  <si>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</si>
  <si>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</si>
  <si>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</si>
  <si>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</si>
  <si>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</si>
  <si>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</si>
  <si>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</si>
  <si>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</si>
  <si>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</si>
  <si>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</si>
  <si>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</si>
  <si>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</si>
  <si>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</si>
  <si>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</si>
  <si>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</si>
  <si>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</si>
  <si>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</si>
  <si>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</si>
  <si>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</si>
  <si>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</si>
  <si>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</si>
  <si>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</si>
  <si>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</si>
  <si>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</si>
  <si>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</si>
  <si>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</si>
  <si>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</si>
  <si>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</si>
  <si>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</si>
  <si>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</si>
  <si>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</si>
  <si>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</si>
  <si>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</si>
  <si>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</si>
  <si>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</si>
  <si>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</si>
  <si>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</si>
  <si>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</si>
  <si>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</si>
  <si>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</si>
  <si>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</si>
  <si>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</si>
  <si>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</si>
  <si>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</si>
  <si>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</si>
  <si>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</si>
  <si>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</si>
  <si>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</si>
  <si>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</si>
  <si>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</si>
  <si>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</si>
  <si>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</si>
  <si>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</si>
  <si>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</si>
  <si>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</si>
  <si>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</si>
  <si>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</si>
  <si>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</si>
  <si>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</si>
  <si>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</si>
  <si>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</si>
  <si>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</si>
  <si>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</si>
  <si>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</si>
  <si>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</si>
  <si>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</si>
  <si>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</si>
  <si>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</si>
  <si>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</si>
  <si>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</si>
  <si>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</si>
  <si>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</si>
  <si>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</si>
  <si>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</si>
  <si>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</si>
  <si>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</si>
  <si>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</si>
  <si>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</si>
  <si>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</si>
  <si>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</si>
  <si>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</si>
  <si>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</si>
  <si>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</si>
  <si>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</si>
  <si>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</si>
  <si>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</si>
  <si>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</si>
  <si>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</si>
  <si>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</si>
  <si>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</si>
  <si>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</si>
  <si>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</si>
  <si>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</si>
  <si>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</si>
  <si>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</si>
  <si>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</si>
  <si>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</si>
  <si>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</si>
  <si>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</si>
  <si>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</si>
  <si>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</si>
  <si>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</si>
  <si>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</si>
  <si>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</si>
  <si>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</si>
  <si>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</si>
  <si>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</si>
  <si>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</si>
  <si>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</si>
  <si>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</si>
  <si>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</si>
  <si>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</si>
  <si>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</si>
  <si>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</si>
  <si>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</si>
  <si>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</si>
  <si>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</si>
  <si>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</si>
  <si>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</si>
  <si>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</si>
  <si>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</si>
  <si>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</si>
  <si>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</si>
  <si>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</si>
  <si>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</si>
  <si>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</si>
  <si>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</si>
  <si>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</si>
  <si>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</si>
  <si>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</si>
  <si>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</si>
  <si>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</si>
  <si>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</si>
  <si>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</si>
  <si>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</si>
  <si>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</si>
  <si>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</si>
  <si>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</si>
  <si>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</si>
  <si>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</si>
  <si>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</si>
  <si>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</si>
  <si>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</si>
  <si>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</si>
  <si>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</si>
  <si>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</si>
  <si>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</si>
  <si>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</si>
  <si>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</si>
  <si>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</si>
  <si>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</si>
  <si>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</si>
  <si>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</si>
  <si>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</si>
  <si>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</si>
  <si>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</si>
  <si>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</si>
  <si>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</si>
  <si>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</si>
  <si>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</si>
  <si>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</si>
  <si>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</si>
  <si>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</si>
  <si>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</si>
  <si>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</si>
  <si>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</si>
  <si>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</si>
  <si>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</si>
  <si>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</si>
  <si>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</si>
  <si>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</si>
  <si>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</si>
  <si>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</si>
  <si>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</si>
  <si>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</si>
  <si>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</si>
  <si>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</si>
  <si>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</si>
  <si>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</si>
  <si>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</si>
  <si>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</si>
  <si>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</si>
  <si>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</si>
  <si>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</si>
  <si>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</si>
  <si>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</si>
  <si>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</si>
  <si>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</si>
  <si>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</si>
  <si>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</si>
  <si>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</si>
  <si>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</si>
  <si>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</si>
  <si>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</si>
  <si>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</si>
  <si>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</si>
  <si>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</si>
  <si>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</si>
  <si>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</si>
  <si>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</si>
  <si>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</si>
  <si>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</si>
  <si>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</si>
  <si>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</si>
  <si>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</si>
  <si>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</si>
  <si>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</si>
  <si>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</si>
  <si>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</si>
  <si>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</si>
  <si>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</si>
  <si>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</si>
  <si>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</si>
  <si>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</si>
  <si>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</si>
  <si>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</si>
  <si>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</si>
  <si>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</si>
  <si>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</si>
  <si>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</si>
  <si>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</si>
  <si>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</si>
  <si>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</si>
  <si>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</si>
  <si>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</si>
  <si>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</si>
  <si>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</si>
  <si>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</si>
  <si>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</si>
  <si>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</si>
  <si>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</si>
  <si>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</si>
  <si>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</si>
  <si>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</si>
  <si>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</si>
  <si>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</si>
  <si>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</si>
  <si>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</si>
  <si>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</si>
  <si>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</si>
  <si>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</si>
  <si>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</si>
  <si>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</si>
  <si>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</si>
  <si>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</si>
  <si>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</si>
  <si>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</si>
  <si>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</si>
  <si>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</si>
  <si>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</si>
  <si>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</si>
  <si>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</si>
  <si>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</si>
  <si>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</si>
  <si>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</si>
  <si>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</si>
  <si>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</si>
  <si>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</si>
  <si>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</si>
  <si>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</si>
  <si>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</si>
  <si>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</si>
  <si>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</si>
  <si>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</si>
  <si>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</si>
  <si>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</si>
  <si>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</si>
  <si>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</si>
  <si>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</si>
  <si>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</si>
  <si>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</si>
  <si>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</si>
  <si>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</si>
  <si>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</si>
  <si>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</si>
  <si>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</si>
  <si>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</si>
  <si>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</si>
  <si>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</si>
  <si>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</si>
  <si>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</si>
  <si>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</si>
  <si>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</si>
  <si>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</si>
  <si>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</si>
  <si>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</si>
  <si>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</si>
  <si>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</si>
  <si>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</si>
  <si>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</si>
  <si>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</si>
  <si>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</si>
  <si>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</si>
  <si>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</si>
  <si>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</si>
  <si>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</si>
  <si>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</si>
  <si>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</si>
  <si>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</si>
  <si>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</si>
  <si>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</si>
  <si>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</si>
  <si>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</si>
  <si>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</si>
  <si>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</si>
  <si>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</si>
  <si>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</si>
  <si>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</si>
  <si>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</si>
  <si>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</si>
  <si>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</si>
  <si>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</si>
  <si>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</si>
  <si>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</si>
  <si>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</si>
  <si>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</si>
  <si>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</si>
  <si>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</si>
  <si>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</si>
  <si>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</si>
  <si>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</si>
  <si>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</si>
  <si>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</si>
  <si>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</si>
  <si>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</si>
  <si>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</si>
  <si>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</si>
  <si>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</si>
  <si>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</si>
  <si>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</si>
  <si>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</si>
  <si>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</si>
  <si>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</si>
  <si>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</si>
  <si>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</si>
  <si>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</si>
  <si>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</si>
  <si>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</si>
  <si>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</si>
  <si>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</si>
  <si>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</si>
  <si>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</si>
  <si>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</si>
  <si>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</si>
  <si>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</si>
  <si>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</si>
  <si>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</si>
  <si>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</si>
  <si>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</si>
  <si>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</si>
  <si>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</si>
  <si>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</si>
  <si>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</si>
  <si>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</si>
  <si>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</si>
  <si>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</si>
  <si>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</si>
  <si>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</si>
  <si>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</si>
  <si>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</si>
  <si>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</si>
  <si>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</si>
  <si>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</si>
  <si>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</si>
  <si>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</si>
  <si>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</si>
  <si>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</si>
  <si>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</si>
  <si>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</si>
  <si>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</si>
  <si>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</si>
  <si>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</si>
  <si>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</si>
  <si>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</si>
  <si>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</si>
  <si>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</si>
  <si>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</si>
  <si>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</si>
  <si>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</si>
  <si>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</si>
  <si>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</si>
  <si>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</si>
  <si>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</si>
  <si>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</si>
  <si>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</si>
  <si>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</si>
  <si>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</si>
  <si>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</si>
  <si>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</si>
  <si>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</si>
  <si>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</si>
  <si>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</si>
  <si>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</si>
  <si>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</si>
  <si>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</si>
  <si>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</si>
  <si>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</si>
  <si>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</si>
  <si>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</si>
  <si>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</si>
  <si>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</si>
  <si>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</si>
  <si>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</si>
  <si>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</si>
  <si>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</si>
  <si>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</si>
  <si>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</si>
  <si>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</si>
  <si>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</si>
  <si>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</si>
  <si>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</si>
  <si>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</si>
  <si>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</si>
  <si>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</si>
  <si>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</si>
  <si>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</si>
  <si>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</si>
  <si>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</si>
  <si>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</si>
  <si>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</si>
  <si>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</si>
  <si>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</si>
  <si>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</si>
  <si>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</si>
  <si>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</si>
  <si>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</si>
  <si>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</si>
  <si>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</si>
  <si>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</si>
  <si>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</si>
  <si>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</si>
  <si>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</si>
  <si>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</si>
  <si>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</si>
  <si>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</si>
  <si>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</si>
  <si>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</si>
  <si>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</si>
  <si>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</si>
  <si>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</si>
  <si>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</si>
  <si>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</si>
  <si>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</si>
  <si>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</si>
  <si>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</si>
  <si>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</si>
  <si>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</si>
  <si>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</si>
  <si>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</si>
  <si>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</si>
  <si>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</si>
  <si>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</si>
  <si>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</si>
  <si>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</si>
  <si>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</si>
  <si>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</si>
  <si>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</si>
  <si>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</si>
  <si>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</si>
  <si>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</si>
  <si>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</si>
  <si>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</si>
  <si>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</si>
  <si>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</si>
  <si>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</si>
  <si>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</si>
  <si>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</si>
  <si>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</si>
  <si>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</si>
  <si>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</si>
  <si>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</si>
  <si>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</si>
  <si>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</si>
  <si>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</si>
  <si>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</si>
  <si>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</si>
  <si>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</si>
  <si>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</si>
  <si>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</si>
  <si>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</si>
  <si>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</si>
  <si>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</si>
  <si>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</si>
  <si>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</si>
  <si>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</si>
  <si>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</si>
  <si>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</si>
  <si>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</si>
  <si>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</si>
  <si>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</si>
  <si>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</si>
  <si>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</si>
  <si>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</si>
  <si>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</si>
  <si>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</si>
  <si>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</si>
  <si>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</si>
  <si>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</si>
  <si>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</si>
  <si>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</si>
  <si>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</si>
  <si>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</si>
  <si>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</si>
  <si>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</si>
  <si>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</si>
  <si>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</si>
  <si>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</si>
  <si>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</si>
  <si>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</si>
  <si>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</si>
  <si>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</si>
  <si>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</si>
  <si>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</si>
  <si>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</si>
  <si>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</si>
  <si>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</si>
  <si>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</si>
  <si>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</si>
  <si>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</si>
  <si>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</si>
  <si>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</si>
  <si>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</si>
  <si>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</si>
  <si>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</si>
  <si>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</si>
  <si>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</si>
  <si>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</si>
  <si>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</si>
  <si>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</si>
  <si>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</si>
  <si>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</si>
  <si>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</si>
  <si>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</si>
  <si>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</si>
  <si>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</si>
  <si>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</si>
  <si>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</si>
  <si>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</si>
  <si>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</si>
  <si>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</si>
  <si>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</si>
  <si>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</si>
  <si>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</si>
  <si>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</si>
  <si>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</si>
  <si>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</si>
  <si>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</si>
  <si>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</si>
  <si>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</si>
  <si>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</si>
  <si>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</si>
  <si>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</si>
  <si>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</si>
  <si>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</si>
  <si>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</si>
  <si>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</si>
  <si>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</si>
  <si>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</si>
  <si>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</si>
  <si>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</si>
  <si>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</si>
  <si>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</si>
  <si>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</si>
  <si>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</si>
  <si>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</si>
  <si>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</si>
  <si>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</si>
  <si>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</si>
  <si>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</si>
  <si>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</si>
  <si>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</si>
  <si>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</si>
  <si>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</si>
  <si>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</si>
  <si>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</si>
  <si>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</si>
  <si>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</si>
  <si>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</si>
  <si>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</si>
  <si>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</si>
  <si>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</si>
  <si>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</si>
  <si>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</si>
  <si>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</si>
  <si>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</si>
  <si>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</si>
  <si>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</si>
  <si>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</si>
  <si>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</si>
  <si>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</si>
  <si>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</si>
  <si>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</si>
  <si>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</si>
  <si>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</si>
  <si>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</si>
  <si>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</si>
  <si>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</si>
  <si>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</si>
  <si>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</si>
  <si>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</si>
  <si>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</si>
  <si>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</si>
  <si>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</si>
  <si>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</si>
  <si>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</si>
  <si>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</si>
  <si>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</si>
  <si>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</si>
  <si>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</si>
  <si>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</si>
  <si>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</si>
  <si>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</si>
  <si>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</si>
  <si>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</si>
  <si>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</si>
  <si>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</si>
  <si>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</si>
  <si>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</si>
  <si>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</si>
  <si>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</si>
  <si>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</si>
  <si>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</si>
  <si>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</si>
  <si>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</si>
  <si>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</si>
  <si>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</si>
  <si>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</si>
  <si>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</si>
  <si>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</si>
  <si>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</si>
  <si>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</si>
  <si>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</si>
  <si>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</si>
  <si>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</si>
  <si>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</si>
  <si>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</si>
  <si>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</si>
  <si>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</si>
  <si>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</si>
  <si>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</si>
  <si>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</si>
  <si>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</si>
  <si>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</si>
  <si>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</si>
  <si>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</si>
  <si>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</si>
  <si>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</si>
  <si>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</si>
  <si>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</si>
  <si>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</si>
  <si>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</si>
  <si>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</si>
  <si>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</si>
  <si>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</si>
  <si>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</si>
  <si>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</si>
  <si>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</si>
  <si>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</si>
  <si>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</si>
  <si>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</si>
  <si>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</si>
  <si>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</si>
  <si>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</si>
  <si>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</si>
  <si>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</si>
  <si>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</si>
  <si>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</si>
  <si>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</si>
  <si>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</si>
  <si>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</si>
  <si>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</si>
  <si>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</si>
  <si>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</si>
  <si>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</si>
  <si>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</si>
  <si>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</si>
  <si>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</si>
  <si>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</si>
  <si>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</si>
  <si>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</si>
  <si>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</si>
  <si>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</si>
  <si>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</si>
  <si>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</si>
  <si>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</si>
  <si>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</si>
  <si>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</si>
  <si>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</si>
  <si>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</si>
  <si>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</si>
  <si>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</si>
  <si>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</si>
  <si>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</si>
  <si>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</si>
  <si>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</si>
  <si>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</si>
  <si>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</si>
  <si>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</si>
  <si>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</si>
  <si>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</si>
  <si>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</si>
  <si>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</si>
  <si>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</si>
  <si>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</si>
  <si>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</si>
  <si>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</si>
  <si>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</si>
  <si>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</si>
  <si>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</si>
  <si>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</si>
  <si>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</si>
  <si>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</si>
  <si>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</si>
  <si>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</si>
  <si>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</si>
  <si>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</si>
  <si>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</si>
  <si>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</si>
  <si>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</si>
  <si>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</si>
  <si>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</si>
  <si>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</si>
  <si>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</si>
  <si>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</si>
  <si>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</si>
  <si>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</si>
  <si>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</si>
  <si>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</si>
  <si>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</si>
  <si>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</si>
  <si>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</si>
  <si>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</si>
  <si>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</si>
  <si>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</si>
  <si>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</si>
  <si>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</si>
  <si>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</si>
  <si>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</si>
  <si>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</si>
  <si>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</si>
  <si>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</si>
  <si>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</si>
  <si>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</si>
  <si>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</si>
  <si>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</si>
  <si>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</si>
  <si>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</si>
  <si>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</si>
  <si>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</si>
  <si>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</si>
  <si>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</si>
  <si>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</si>
  <si>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</si>
  <si>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</si>
  <si>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</si>
  <si>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</si>
  <si>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</si>
  <si>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</si>
  <si>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</si>
  <si>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</si>
  <si>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</si>
  <si>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</si>
  <si>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</si>
  <si>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</si>
  <si>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</si>
  <si>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</si>
  <si>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</si>
  <si>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</si>
  <si>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</si>
  <si>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</si>
  <si>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</si>
  <si>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</si>
  <si>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</si>
  <si>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</si>
  <si>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</si>
  <si>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</si>
  <si>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</si>
  <si>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</si>
  <si>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</si>
  <si>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</si>
  <si>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</si>
  <si>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</si>
  <si>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</si>
  <si>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</si>
  <si>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</si>
  <si>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</si>
  <si>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</si>
  <si>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</si>
  <si>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</si>
  <si>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</si>
  <si>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</si>
  <si>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</si>
  <si>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</si>
  <si>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</si>
  <si>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</si>
  <si>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</si>
  <si>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</si>
  <si>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</si>
  <si>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</si>
  <si>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</si>
  <si>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</si>
  <si>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</si>
  <si>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</si>
  <si>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</si>
  <si>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</si>
  <si>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</si>
  <si>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</si>
  <si>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</si>
  <si>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</si>
  <si>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</si>
  <si>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</si>
  <si>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</si>
  <si>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</si>
  <si>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</si>
  <si>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</si>
  <si>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</si>
  <si>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</si>
  <si>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</si>
  <si>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</si>
  <si>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</si>
  <si>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</si>
  <si>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</si>
  <si>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</si>
  <si>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</si>
  <si>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</si>
  <si>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</si>
  <si>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</si>
  <si>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</si>
  <si>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</si>
  <si>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</si>
  <si>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</si>
  <si>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</si>
  <si>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</si>
  <si>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</si>
  <si>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</si>
  <si>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</si>
  <si>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</si>
  <si>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</si>
  <si>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</si>
  <si>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</si>
  <si>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</si>
  <si>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</si>
  <si>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</si>
  <si>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</si>
  <si>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</si>
  <si>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</si>
  <si>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</si>
  <si>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</si>
  <si>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</si>
  <si>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</si>
  <si>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</si>
  <si>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</si>
  <si>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</si>
  <si>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</si>
  <si>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</si>
  <si>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</si>
  <si>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</si>
  <si>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</si>
  <si>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</si>
  <si>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</si>
  <si>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</si>
  <si>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</si>
  <si>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</si>
  <si>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</si>
  <si>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</si>
  <si>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</si>
  <si>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</si>
  <si>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</si>
  <si>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</si>
  <si>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</si>
  <si>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</si>
  <si>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</si>
  <si>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</si>
  <si>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</si>
  <si>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</si>
  <si>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</si>
  <si>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</si>
  <si>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</si>
  <si>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</si>
  <si>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</si>
  <si>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</si>
  <si>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</si>
  <si>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</si>
  <si>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</si>
  <si>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</si>
  <si>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</si>
  <si>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</si>
  <si>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</si>
  <si>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</si>
  <si>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</si>
  <si>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</si>
  <si>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</si>
  <si>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</si>
  <si>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</si>
  <si>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</si>
  <si>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</si>
  <si>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</si>
  <si>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</si>
  <si>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</si>
  <si>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</si>
  <si>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</si>
  <si>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</si>
  <si>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</si>
  <si>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</si>
  <si>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</si>
  <si>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</si>
  <si>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</si>
  <si>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</si>
  <si>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</si>
  <si>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</si>
  <si>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</si>
  <si>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</si>
  <si>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</si>
  <si>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</si>
  <si>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</si>
  <si>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</si>
  <si>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</si>
  <si>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</si>
  <si>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</si>
  <si>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</si>
  <si>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</si>
  <si>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</si>
  <si>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</si>
  <si>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</si>
  <si>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</si>
  <si>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</si>
  <si>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</si>
  <si>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</si>
  <si>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</si>
  <si>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</si>
  <si>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</si>
  <si>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</si>
  <si>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</si>
  <si>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</si>
  <si>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</si>
  <si>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</si>
  <si>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</si>
  <si>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</si>
  <si>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</si>
  <si>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</si>
  <si>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</si>
  <si>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</si>
  <si>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</si>
  <si>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</si>
  <si>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</si>
  <si>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</si>
  <si>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</si>
  <si>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</si>
  <si>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</si>
  <si>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</si>
  <si>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</si>
  <si>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</si>
  <si>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</si>
  <si>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</si>
  <si>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</si>
  <si>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</si>
  <si>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</si>
  <si>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</si>
  <si>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</si>
  <si>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</si>
  <si>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</si>
  <si>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</si>
  <si>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</si>
  <si>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</si>
  <si>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</si>
  <si>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</si>
  <si>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</si>
  <si>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</si>
  <si>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</si>
  <si>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</si>
  <si>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</si>
  <si>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</si>
  <si>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</si>
  <si>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</si>
  <si>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</si>
  <si>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</si>
  <si>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</si>
  <si>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</si>
  <si>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</si>
  <si>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</si>
  <si>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</si>
  <si>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</si>
  <si>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</si>
  <si>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</si>
  <si>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</si>
  <si>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</si>
  <si>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</si>
  <si>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</si>
  <si>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</si>
  <si>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</si>
  <si>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</si>
  <si>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</si>
  <si>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</si>
  <si>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</si>
  <si>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</si>
  <si>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</si>
  <si>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</si>
  <si>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</si>
  <si>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</si>
  <si>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</si>
  <si>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</si>
  <si>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</si>
  <si>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</si>
  <si>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</si>
  <si>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</si>
  <si>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</si>
  <si>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</si>
  <si>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</si>
  <si>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</si>
  <si>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</si>
  <si>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</si>
  <si>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</si>
  <si>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</si>
  <si>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</si>
  <si>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</si>
  <si>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</si>
  <si>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</si>
  <si>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</si>
  <si>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</si>
  <si>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</si>
  <si>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</si>
  <si>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</si>
  <si>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</si>
  <si>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</si>
  <si>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</si>
  <si>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</si>
  <si>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</si>
  <si>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</si>
  <si>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</si>
  <si>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</si>
  <si>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</si>
  <si>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</si>
  <si>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</si>
  <si>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</si>
  <si>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</si>
  <si>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</si>
  <si>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</si>
  <si>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</si>
  <si>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</si>
  <si>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</si>
  <si>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</si>
  <si>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</si>
  <si>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</si>
  <si>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</si>
  <si>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</si>
  <si>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</si>
  <si>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</si>
  <si>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</si>
  <si>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</si>
  <si>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</si>
  <si>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</si>
  <si>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</si>
  <si>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</si>
  <si>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</si>
  <si>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</si>
  <si>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</si>
  <si>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</si>
  <si>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</si>
  <si>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</si>
  <si>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</si>
  <si>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</si>
  <si>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</si>
  <si>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</si>
  <si>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</si>
  <si>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</si>
  <si>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</si>
  <si>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</si>
  <si>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</si>
  <si>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</si>
  <si>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</si>
  <si>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</si>
  <si>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</si>
  <si>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</si>
  <si>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</si>
  <si>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</si>
  <si>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</si>
  <si>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</si>
  <si>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</si>
  <si>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</si>
  <si>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</si>
  <si>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</si>
  <si>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</si>
  <si>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</si>
  <si>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</si>
  <si>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</si>
  <si>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</si>
  <si>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</si>
  <si>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</si>
  <si>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</si>
  <si>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</si>
  <si>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</si>
  <si>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</si>
  <si>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</si>
  <si>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</si>
  <si>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</si>
  <si>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</si>
  <si>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</si>
  <si>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</si>
  <si>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</si>
  <si>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</si>
  <si>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</si>
  <si>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</si>
  <si>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</si>
  <si>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</si>
  <si>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</si>
  <si>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</si>
  <si>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</si>
  <si>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</si>
  <si>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</si>
  <si>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</si>
  <si>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</si>
  <si>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</si>
  <si>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</si>
  <si>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</si>
  <si>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</si>
  <si>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</si>
  <si>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</si>
  <si>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</si>
  <si>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</si>
  <si>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</si>
  <si>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</si>
  <si>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</si>
  <si>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</si>
  <si>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</si>
  <si>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</si>
  <si>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</si>
  <si>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</si>
  <si>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</si>
  <si>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</si>
  <si>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</si>
  <si>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</si>
  <si>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</si>
  <si>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</si>
  <si>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</si>
  <si>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</si>
  <si>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</si>
  <si>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</si>
  <si>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</si>
  <si>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</si>
  <si>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</si>
  <si>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</si>
  <si>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</si>
  <si>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</si>
  <si>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</si>
  <si>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</si>
  <si>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</si>
  <si>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</si>
  <si>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</si>
  <si>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</si>
  <si>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</si>
  <si>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</si>
  <si>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</si>
  <si>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</si>
  <si>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</si>
  <si>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</si>
  <si>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</si>
  <si>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</si>
  <si>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</si>
  <si>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</si>
  <si>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</si>
  <si>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</si>
  <si>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</si>
  <si>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</si>
  <si>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</si>
  <si>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</si>
  <si>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</si>
  <si>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</si>
  <si>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</si>
  <si>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</si>
  <si>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</si>
  <si>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</si>
  <si>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</si>
  <si>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</si>
  <si>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</si>
  <si>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</si>
  <si>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</si>
  <si>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</si>
  <si>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</si>
  <si>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</si>
  <si>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</si>
  <si>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</si>
  <si>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</si>
  <si>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</si>
  <si>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</si>
  <si>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</si>
  <si>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</si>
  <si>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</si>
  <si>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</si>
  <si>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</si>
  <si>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</si>
  <si>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</si>
  <si>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</si>
  <si>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</si>
  <si>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</si>
  <si>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</si>
  <si>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</si>
  <si>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</si>
  <si>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</si>
  <si>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</si>
  <si>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</si>
  <si>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</si>
  <si>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</si>
  <si>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</si>
  <si>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</si>
  <si>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</si>
  <si>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</si>
  <si>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</si>
  <si>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</si>
  <si>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</si>
  <si>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</si>
  <si>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</si>
  <si>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</si>
  <si>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</si>
  <si>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</si>
  <si>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</si>
  <si>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</si>
  <si>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</si>
  <si>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</si>
  <si>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</si>
  <si>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</si>
  <si>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</si>
  <si>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</si>
  <si>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</si>
  <si>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</si>
  <si>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</si>
  <si>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</si>
  <si>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</si>
  <si>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</si>
  <si>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</si>
  <si>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</si>
  <si>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</si>
  <si>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</si>
  <si>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</si>
  <si>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</si>
  <si>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</si>
  <si>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</si>
  <si>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</si>
  <si>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</si>
  <si>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</si>
  <si>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</si>
  <si>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</si>
  <si>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</si>
  <si>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</si>
  <si>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</si>
  <si>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</si>
  <si>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</si>
  <si>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</si>
  <si>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</si>
  <si>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</si>
  <si>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</si>
  <si>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</si>
  <si>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</si>
  <si>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</si>
  <si>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</si>
  <si>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</si>
  <si>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</si>
  <si>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</si>
  <si>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</si>
  <si>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</si>
  <si>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</si>
  <si>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</si>
  <si>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</si>
  <si>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</si>
  <si>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</si>
  <si>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</si>
  <si>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</si>
  <si>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</si>
  <si>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</si>
  <si>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</si>
  <si>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</si>
  <si>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</si>
  <si>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</si>
  <si>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</si>
  <si>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</si>
  <si>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</si>
  <si>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</si>
  <si>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</si>
  <si>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</si>
  <si>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</si>
  <si>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</si>
  <si>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</si>
  <si>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</si>
  <si>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</si>
  <si>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</si>
  <si>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</si>
  <si>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</si>
  <si>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</si>
  <si>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</si>
  <si>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</si>
  <si>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</si>
  <si>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</si>
  <si>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</si>
  <si>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</si>
  <si>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</si>
  <si>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</si>
  <si>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</si>
  <si>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</si>
  <si>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</si>
  <si>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</si>
  <si>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</si>
  <si>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</si>
  <si>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</si>
  <si>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</si>
  <si>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</si>
  <si>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</si>
  <si>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</si>
  <si>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</si>
  <si>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</si>
  <si>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</si>
  <si>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</si>
  <si>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</si>
  <si>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</si>
  <si>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</si>
  <si>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</si>
  <si>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</si>
  <si>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</si>
  <si>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</si>
  <si>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</si>
  <si>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</si>
  <si>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</si>
  <si>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</si>
  <si>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</si>
  <si>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</si>
  <si>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</si>
  <si>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</si>
  <si>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</si>
  <si>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</si>
  <si>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</si>
  <si>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</si>
  <si>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</si>
  <si>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</si>
  <si>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</si>
  <si>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</si>
  <si>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</si>
  <si>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</si>
  <si>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</si>
  <si>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</si>
  <si>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</si>
  <si>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</si>
  <si>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</si>
  <si>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</si>
  <si>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</si>
  <si>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</si>
  <si>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</si>
  <si>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</si>
  <si>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</si>
  <si>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</si>
  <si>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</si>
  <si>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</si>
  <si>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</si>
  <si>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</si>
  <si>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</si>
  <si>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</si>
  <si>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</si>
  <si>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</si>
  <si>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</si>
  <si>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</si>
  <si>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</si>
  <si>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</si>
  <si>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</si>
  <si>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</si>
  <si>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</si>
  <si>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</si>
  <si>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</si>
  <si>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</si>
  <si>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</si>
  <si>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</si>
  <si>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</si>
  <si>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</si>
  <si>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</si>
  <si>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</si>
  <si>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</si>
  <si>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</si>
  <si>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</si>
  <si>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</si>
  <si>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</si>
  <si>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</si>
  <si>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</si>
  <si>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</si>
  <si>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</si>
  <si>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</si>
  <si>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</si>
  <si>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</si>
  <si>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</si>
  <si>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</si>
  <si>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</si>
  <si>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</si>
  <si>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</si>
  <si>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</si>
  <si>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</si>
  <si>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</si>
  <si>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</si>
  <si>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</si>
  <si>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</si>
  <si>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</si>
  <si>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</si>
  <si>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</si>
  <si>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</si>
  <si>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</si>
  <si>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</si>
  <si>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</si>
  <si>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</si>
  <si>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</si>
  <si>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</si>
  <si>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</si>
  <si>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</si>
  <si>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</si>
  <si>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</si>
  <si>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</si>
  <si>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</si>
  <si>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</si>
  <si>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</si>
  <si>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</si>
  <si>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</si>
  <si>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</si>
  <si>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</si>
  <si>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</si>
  <si>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</si>
  <si>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</si>
  <si>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</si>
  <si>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</si>
  <si>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</si>
  <si>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</si>
  <si>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</si>
  <si>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</si>
  <si>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</si>
  <si>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</si>
  <si>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</si>
  <si>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</si>
  <si>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</si>
  <si>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</si>
  <si>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</si>
  <si>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</si>
  <si>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</si>
  <si>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</si>
  <si>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</si>
  <si>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</si>
  <si>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</si>
  <si>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</si>
  <si>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</si>
  <si>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</si>
  <si>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</si>
  <si>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</si>
  <si>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</si>
  <si>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</si>
  <si>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</si>
  <si>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</si>
  <si>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</si>
  <si>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</si>
  <si>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</si>
  <si>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</si>
  <si>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</si>
  <si>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</si>
  <si>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</si>
  <si>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</si>
  <si>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</si>
  <si>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</si>
  <si>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</si>
  <si>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</si>
  <si>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</si>
  <si>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</si>
  <si>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</si>
  <si>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</si>
  <si>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</si>
  <si>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</si>
  <si>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</si>
  <si>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</si>
  <si>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</si>
  <si>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</si>
  <si>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</si>
  <si>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</si>
  <si>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</si>
  <si>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</si>
  <si>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</si>
  <si>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</si>
  <si>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</si>
  <si>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</si>
  <si>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</si>
  <si>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</si>
  <si>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</si>
  <si>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</si>
  <si>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</si>
  <si>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</si>
  <si>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</si>
  <si>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</si>
  <si>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</si>
  <si>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</si>
  <si>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</si>
  <si>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</si>
  <si>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</si>
  <si>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</si>
  <si>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</si>
  <si>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</si>
  <si>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</si>
  <si>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</si>
  <si>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</si>
  <si>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</si>
  <si>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</si>
  <si>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</si>
  <si>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</si>
  <si>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</si>
  <si>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</si>
  <si>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</si>
  <si>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</si>
  <si>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</si>
  <si>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</si>
  <si>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</si>
  <si>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</si>
  <si>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</si>
  <si>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</si>
  <si>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</si>
  <si>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</si>
  <si>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</si>
  <si>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</si>
  <si>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</si>
  <si>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</si>
  <si>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</si>
  <si>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</si>
  <si>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</si>
  <si>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</si>
  <si>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</si>
  <si>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</si>
  <si>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</si>
  <si>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</si>
  <si>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</si>
  <si>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</si>
  <si>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</si>
  <si>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</si>
  <si>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</si>
  <si>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</si>
  <si>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</si>
  <si>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</si>
  <si>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</si>
  <si>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</si>
  <si>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</si>
  <si>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</si>
  <si>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</si>
  <si>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</si>
  <si>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</si>
  <si>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</si>
  <si>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</si>
  <si>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</si>
  <si>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</si>
  <si>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</si>
  <si>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</si>
  <si>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</si>
  <si>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</si>
  <si>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</si>
  <si>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</si>
  <si>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</si>
  <si>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</si>
  <si>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</si>
  <si>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</si>
  <si>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</si>
  <si>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</si>
  <si>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</si>
  <si>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</si>
  <si>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</si>
  <si>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</si>
  <si>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</si>
  <si>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</si>
  <si>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</si>
  <si>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</si>
  <si>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</si>
  <si>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</si>
  <si>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</si>
  <si>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</si>
  <si>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</si>
  <si>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</si>
  <si>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</si>
  <si>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</si>
  <si>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</si>
  <si>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</si>
  <si>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</si>
  <si>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</si>
  <si>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</si>
  <si>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</si>
  <si>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</si>
  <si>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</si>
  <si>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</si>
  <si>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</si>
  <si>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</si>
  <si>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</si>
  <si>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</si>
  <si>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</si>
  <si>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</si>
  <si>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</si>
  <si>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</si>
  <si>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</si>
  <si>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</si>
  <si>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</si>
  <si>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</si>
  <si>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</si>
  <si>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</si>
  <si>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</si>
  <si>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</si>
  <si>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</si>
  <si>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</si>
  <si>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</si>
  <si>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</si>
  <si>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</si>
  <si>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</si>
  <si>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</si>
  <si>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</si>
  <si>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</si>
  <si>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</si>
  <si>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</si>
  <si>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</si>
  <si>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</si>
  <si>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</si>
  <si>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</si>
  <si>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</si>
  <si>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</si>
  <si>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</si>
  <si>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</si>
  <si>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</si>
  <si>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</si>
  <si>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</si>
  <si>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</si>
  <si>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</si>
  <si>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</si>
  <si>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</si>
  <si>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</si>
  <si>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</si>
  <si>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</si>
  <si>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</si>
  <si>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</si>
  <si>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</si>
  <si>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</si>
  <si>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</si>
  <si>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</si>
  <si>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</si>
  <si>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</si>
  <si>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</si>
  <si>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</si>
  <si>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</si>
  <si>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</si>
  <si>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</si>
  <si>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</si>
  <si>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</si>
  <si>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</si>
  <si>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</si>
  <si>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</si>
  <si>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</si>
  <si>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</si>
  <si>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</si>
  <si>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</si>
  <si>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</si>
  <si>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</si>
  <si>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</si>
  <si>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</si>
  <si>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</si>
  <si>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</si>
  <si>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</si>
  <si>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</si>
  <si>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</si>
  <si>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</si>
  <si>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</si>
  <si>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</si>
  <si>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</si>
  <si>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</si>
  <si>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</si>
  <si>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</si>
  <si>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</si>
  <si>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</si>
  <si>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</si>
  <si>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</si>
  <si>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</si>
  <si>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</si>
  <si>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</si>
  <si>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</si>
  <si>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</si>
  <si>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</si>
  <si>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</si>
  <si>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</si>
  <si>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</si>
  <si>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</si>
  <si>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</si>
  <si>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</si>
  <si>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</si>
  <si>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</si>
  <si>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</si>
  <si>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</si>
  <si>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</si>
  <si>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</si>
  <si>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</si>
  <si>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</si>
  <si>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</si>
  <si>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</si>
  <si>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</si>
  <si>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</si>
  <si>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</si>
  <si>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</si>
  <si>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</si>
  <si>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</si>
  <si>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</si>
  <si>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</si>
  <si>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</si>
  <si>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</si>
  <si>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</si>
  <si>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</si>
  <si>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</si>
  <si>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</si>
  <si>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</si>
  <si>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</si>
  <si>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</si>
  <si>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</si>
  <si>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</si>
  <si>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</si>
  <si>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</si>
  <si>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</si>
  <si>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</si>
  <si>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</si>
  <si>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</si>
  <si>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</si>
  <si>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</si>
  <si>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</si>
  <si>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</si>
  <si>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</si>
  <si>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</si>
  <si>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</si>
  <si>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</si>
  <si>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</si>
  <si>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</si>
  <si>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</si>
  <si>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</si>
  <si>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</si>
  <si>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</si>
  <si>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</si>
  <si>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</si>
  <si>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</si>
  <si>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</si>
  <si>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</si>
  <si>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</si>
  <si>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</si>
  <si>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</si>
  <si>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</si>
  <si>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</si>
  <si>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</si>
  <si>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</si>
  <si>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</si>
  <si>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</si>
  <si>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</si>
  <si>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</si>
  <si>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</si>
  <si>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</si>
  <si>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</si>
  <si>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</si>
  <si>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</si>
  <si>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</si>
  <si>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</si>
  <si>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</si>
  <si>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</si>
  <si>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</si>
  <si>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</si>
  <si>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</si>
  <si>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</si>
  <si>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</si>
  <si>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</si>
  <si>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</si>
  <si>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</si>
  <si>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</si>
  <si>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</si>
  <si>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</si>
  <si>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</si>
  <si>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</si>
  <si>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</si>
  <si>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</si>
  <si>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</si>
  <si>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</si>
  <si>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</si>
  <si>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</si>
  <si>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</si>
  <si>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</si>
  <si>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</si>
  <si>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</si>
  <si>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</si>
  <si>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</si>
  <si>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</si>
  <si>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</si>
  <si>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</si>
  <si>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</si>
  <si>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</si>
  <si>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</si>
  <si>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</si>
  <si>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</si>
  <si>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</si>
  <si>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</si>
  <si>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</si>
  <si>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</si>
  <si>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</si>
  <si>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</si>
  <si>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</si>
  <si>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</si>
  <si>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</si>
  <si>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</si>
  <si>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</si>
  <si>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</si>
  <si>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</si>
  <si>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</si>
  <si>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</si>
  <si>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</si>
  <si>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</si>
  <si>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</si>
  <si>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</si>
  <si>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</si>
  <si>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</si>
  <si>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</si>
  <si>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</si>
  <si>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</si>
  <si>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</si>
  <si>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</si>
  <si>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</si>
  <si>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</si>
  <si>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</si>
  <si>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</si>
  <si>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</si>
  <si>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</si>
  <si>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</si>
  <si>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</si>
  <si>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</si>
  <si>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</si>
  <si>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</si>
  <si>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</si>
  <si>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</si>
  <si>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</si>
  <si>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</si>
  <si>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</si>
  <si>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</si>
  <si>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</si>
  <si>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</si>
  <si>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</si>
  <si>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</si>
  <si>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</si>
  <si>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</si>
  <si>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</si>
  <si>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</si>
  <si>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</si>
  <si>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</si>
  <si>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</si>
  <si>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</si>
  <si>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</si>
  <si>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</si>
  <si>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</si>
  <si>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</si>
  <si>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</si>
  <si>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</si>
  <si>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</si>
  <si>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</si>
  <si>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</si>
  <si>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</si>
  <si>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</si>
  <si>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</si>
  <si>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</si>
  <si>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</si>
  <si>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</si>
  <si>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</si>
  <si>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</si>
  <si>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</si>
  <si>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</si>
  <si>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</si>
  <si>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</si>
  <si>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</si>
  <si>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</si>
  <si>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</si>
  <si>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PCM-20251005-00001351</t>
  </si>
  <si>
    <t xml:space="preserve">Restored by PG </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</si>
  <si>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</si>
  <si>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</si>
  <si>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</si>
  <si>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</si>
  <si>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</si>
  <si>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</si>
  <si>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</si>
  <si>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</si>
  <si>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t>
  </si>
  <si>
    <t>PCM-20251005-00000990</t>
  </si>
  <si>
    <t>Access issue, located inside Airport, need special arrangement.</t>
  </si>
  <si>
    <t xml:space="preserve"> PCM-20251005-00001551 </t>
  </si>
  <si>
    <t>EM team on the way need 60 Min</t>
  </si>
  <si>
    <t xml:space="preserve"> PCM-20251005-00001542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</si>
  <si>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</si>
  <si>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</si>
  <si>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</si>
  <si>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</si>
  <si>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</si>
  <si>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</si>
  <si>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</si>
  <si>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</si>
  <si>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</si>
  <si>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</si>
  <si>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</si>
  <si>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</si>
  <si>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</si>
  <si>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Team will check after ABDB0881</t>
  </si>
  <si>
    <t>TT-20251005-01636 // NA</t>
  </si>
  <si>
    <t>ETA 90 MINS</t>
  </si>
  <si>
    <t>TT-20251005-01230 // NA</t>
  </si>
  <si>
    <t xml:space="preserve">ETA 35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</si>
</sst>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7" totalsRowShown="0" headerRowDxfId="157" dataDxfId="156" headerRowBorderDxfId="154" tableBorderDxfId="155" totalsRowBorderDxfId="153">
  <autoFilter ref="A1:CJ2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9" totalsRowShown="0" headerRowDxfId="15" dataDxfId="14" headerRowBorderDxfId="12" tableBorderDxfId="13">
  <autoFilter ref="A1:L2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272.51281412036769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5.5140509255579673E-2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45935.461240046294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45935.461240046294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45935.461240046294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45935.461240046294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45935.461240046294</v>
      </c>
      <c r="H8" s="68"/>
      <c r="I8" s="73" t="str">
        <f>IFERROR(VLOOKUP(D8,DB!A:F,6,0),"")</f>
        <v/>
      </c>
      <c r="J8" s="73" t="str">
        <f>IFERROR(VLOOKUP(D8,DB!A:G,7,0),"")</f>
        <v/>
      </c>
      <c r="K8" s="69"/>
      <c r="L8" s="70" t="str">
        <f>IFERROR(VLOOKUP(D8,DB!A:I,9,0),"")</f>
        <v/>
      </c>
    </row>
    <row r="9" spans="1:12" ht="15" customHeight="1">
      <c r="A9" s="143"/>
      <c r="B9" s="144" t="str">
        <f>IFERROR(VLOOKUP(D9,DB!A:K,11,0),"")</f>
        <v/>
      </c>
      <c r="C9" s="144"/>
      <c r="D9" s="144"/>
      <c r="E9" s="145"/>
      <c r="F9" s="146"/>
      <c r="G9" s="147">
        <f ca="1">IFERROR(NOW()-F9,"")</f>
        <v>45935.461240046294</v>
      </c>
      <c r="H9" s="146"/>
      <c r="I9" s="144" t="str">
        <f>IFERROR(VLOOKUP(D9,DB!A:F,6,0),"")</f>
        <v/>
      </c>
      <c r="J9" s="144" t="str">
        <f>IFERROR(VLOOKUP(D9,DB!A:G,7,0),"")</f>
        <v/>
      </c>
      <c r="K9" s="148"/>
      <c r="L9" s="149" t="str">
        <f>IFERROR(VLOOKUP(D9,DB!A:I,9,0),"")</f>
        <v/>
      </c>
    </row>
    <row r="10" spans="1:12" ht="15" customHeight="1">
      <c r="A10" s="143"/>
      <c r="B10" s="144" t="str">
        <f>IFERROR(VLOOKUP(D10,DB!A:K,11,0),"")</f>
        <v/>
      </c>
      <c r="C10" s="144"/>
      <c r="D10" s="144"/>
      <c r="E10" s="145"/>
      <c r="F10" s="146"/>
      <c r="G10" s="147">
        <f ca="1">IFERROR(NOW()-F10,"")</f>
        <v>45935.461240046294</v>
      </c>
      <c r="H10" s="146"/>
      <c r="I10" s="144" t="str">
        <f>IFERROR(VLOOKUP(D10,DB!A:F,6,0),"")</f>
        <v/>
      </c>
      <c r="J10" s="144" t="str">
        <f>IFERROR(VLOOKUP(D10,DB!A:G,7,0),"")</f>
        <v/>
      </c>
      <c r="K10" s="148"/>
      <c r="L10" s="149" t="str">
        <f>IFERROR(VLOOKUP(D10,DB!A:I,9,0),"")</f>
        <v/>
      </c>
    </row>
    <row r="11" spans="1:12" ht="15" customHeight="1">
      <c r="A11" s="63"/>
      <c r="B11" s="73" t="str">
        <f>IFERROR(VLOOKUP(D11,DB!A:K,11,0),"")</f>
        <v/>
      </c>
      <c r="C11" s="64"/>
      <c r="D11" s="64"/>
      <c r="E11" s="65"/>
      <c r="F11" s="66"/>
      <c r="G11" s="67">
        <f ca="1">IFERROR(NOW()-F11,"")</f>
        <v>45935.461240046294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45935.461240046294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45935.461240046294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45935.461240046294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45935.461240046294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45935.461240046294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45935.461240046294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45935.461240046294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45935.461240046294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45935.461240046294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45935.461240046294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45935.461240046294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45935.461240046294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45935.461240046294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45935.461240046294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45935.461240046294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45935.461240046294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45935.461240046294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45935.461240046294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45935.461240046294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45935.461240046294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45935.461240046294</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D85E360-1E28-45AE-8CAD-AF6C82F66AAB}"/>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7"/>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243.80945763888303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128.73415671296243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110.46140208333236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27558</v>
      </c>
      <c r="E6" s="131" t="s">
        <v>38964</v>
      </c>
      <c r="F6" s="132">
        <v>45935.368587962963</v>
      </c>
      <c r="G6" s="133">
        <f ca="1">IFERROR(NOW()-F6,"-")</f>
        <v>9.2652083330904134E-2</v>
      </c>
      <c r="H6" s="132">
        <v>45935.359560185185</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45935.461240046294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45935.461240046294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45935.461240046294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45935.461240046294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45935.461240046294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45935.461240046294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45935.461240046294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50"/>
      <c r="E14" s="131"/>
      <c r="F14" s="132"/>
      <c r="G14" s="133">
        <f ca="1">IFERROR(NOW()-F14,"-")</f>
        <v>45935.461240046294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45935.461240046294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45935.461240046294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45935.461240046294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45935.461240046294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45935.461240046294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45935.461240046294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45935.461240046294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45935.461240046294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45935.461240046294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45935.461240046294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45935.461240046294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45935.461240046294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45935.461240046294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45935.461240046294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45935.461240046294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45935.461240046294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45935.461240046294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45935.461240046294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45935.461240046294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45935.461240046294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45935.461240046294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45935.461240046294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45935.461240046294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45935.461240046294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45935.461240046294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45935.461240046294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45935.461240046294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45935.461240046294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45935.461240046294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45935.461240046294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45935.461240046294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45935.461240046294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45935.461240046294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45935.461240046294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45935.461240046294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45935.461240046294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45935.461240046294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45935.461240046294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45935.461240046294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45935.461240046294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45935.461240046294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45935.461240046294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45935.461240046294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45935.461240046294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45935.461240046294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45935.461240046294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45935.461240046294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45935.461240046294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45935.461240046294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45935.461240046294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45935.461240046294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45935.461240046294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45935.461240046294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45935.461240046294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45935.461240046294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45935.461240046294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45935.461240046294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45935.461240046294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45935.461240046294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45935.461240046294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45935.461240046294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45935.461240046294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45935.461240046294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45935.461240046294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45935.461240046294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45935.461240046294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45935.461240046294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45935.461240046294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45935.461240046294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45935.461240046294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45935.461240046294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45935.461240046294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45935.461240046294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45935.461240046294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45935.461240046294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45935.461240046294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45935.461240046294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45935.461240046294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45935.461240046294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45935.461240046294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45935.461240046294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45935.461240046294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45935.461240046294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45935.461240046294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45935.461240046294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45935.461240046294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45935.461240046294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45935.461240046294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45935.461240046294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45935.461240046294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45935.461240046294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45935.461240046294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45935.461240046294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45935.461240046294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45935.461240046294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45935.461240046294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45935.461240046294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45935.461240046294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45935.461240046294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45935.461240046294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45935.461240046294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45935.461240046294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45935.461240046294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45935.461240046294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45935.461240046294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45935.461240046294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45935.461240046294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45935.461240046294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45935.461240046294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45935.461240046294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45935.461240046294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45935.461240046294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45935.461240046294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45935.461240046294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45935.461240046294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45935.461240046294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45935.461240046294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45935.461240046294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45935.461240046294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45935.461240046294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45935.461240046294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45935.461240046294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45935.461240046294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45935.461240046294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45935.461240046294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45935.461240046294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45935.461240046294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45935.461240046294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45935.461240046294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45935.461240046294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45935.461240046294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45935.461240046294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45935.461240046294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45935.461240046294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45935.461240046294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45935.461240046294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45935.461240046294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45935.461240046294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45935.461240046294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45935.461240046294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45935.461240046294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45935.461240046294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45935.461240046294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45935.461240046294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45935.461240046294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45935.461240046294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45935.461240046294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45935.461240046294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45935.461240046294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45935.461240046294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45935.461240046294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45935.461240046294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45935.461240046294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45935.461240046294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45935.461240046294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45935.461240046294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45935.461240046294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45935.461240046294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45935.461240046294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45935.461240046294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45935.461240046294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45935.461240046294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45935.461240046294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45935.461240046294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45935.461240046294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45935.461240046294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45935.461240046294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45935.461240046294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45935.461240046294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45935.461240046294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45935.461240046294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45935.461240046294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45935.461240046294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45935.461240046294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45935.461240046294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45935.461240046294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45935.461240046294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45935.461240046294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45935.461240046294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45935.461240046294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45935.461240046294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45935.461240046294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45935.461240046294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45935.461240046294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45935.461240046294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45935.461240046294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45935.461240046294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45935.461240046294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45935.461240046294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45935.461240046294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45935.461240046294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45935.461240046294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45935.461240046294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45935.461240046294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45935.461240046294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45935.461240046294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45935.461240046294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45935.461240046294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45935.461240046294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45935.461240046294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45935.461240046294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45935.461240046294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45935.461240046294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45935.461240046294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45935.461240046294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45935.461240046294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45935.461240046294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45935.461240046294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45935.461240046294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45935.461240046294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45935.461240046294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45935.461240046294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45935.461240046294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45935.461240046294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45935.461240046294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45935.461240046294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45935.461240046294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45935.461240046294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45935.461240046294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45935.461240046294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45935.461240046294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45935.461240046294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45935.461240046294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45935.461240046294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45935.461240046294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45935.461240046294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45935.461240046294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45935.461240046294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45935.461240046294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45935.461240046294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45935.461240046294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45935.461240046294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45935.461240046294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45935.461240046294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45935.461240046294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45935.461240046294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45935.461240046294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45935.461240046294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45935.461240046294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45935.461240046294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45935.461240046294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45935.461240046294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45935.461240046294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45935.461240046294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45935.461240046294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45935.461240046294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45935.461240046294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45935.461240046294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45935.461240046294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45935.461240046294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45935.461240046294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45935.461240046294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45935.461240046294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45935.461240046294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45935.461240046294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45935.461240046294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45935.461240046294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45935.461240046294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45935.461240046294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45935.461240046294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45935.461240046294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45935.461240046294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45935.461240046294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45935.461240046294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45935.461240046294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45935.461240046294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45935.461240046294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45935.461240046294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45935.461240046294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45935.461240046294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45935.461240046294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45935.461240046294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45935.461240046294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45935.461240046294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45935.461240046294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45935.461240046294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45935.461240046294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45935.461240046294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45935.461240046294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45935.461240046294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45935.461240046294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45935.461240046294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45935.461240046294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sheetData>
  <dataValidations count="2">
    <dataValidation allowBlank="1" showInputMessage="1" showErrorMessage="1" sqref="E1" xr:uid="{4D935161-CDD3-4592-B877-3FB59C99E142}"/>
    <dataValidation type="list" allowBlank="1" showInputMessage="1" showErrorMessage="1" sqref="E3:E2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11543</v>
      </c>
      <c r="E2" s="18" t="s">
        <v>38964</v>
      </c>
      <c r="F2" s="141">
        <v>45935.374467592592</v>
      </c>
      <c r="G2" s="21">
        <f t="shared" ref="G2:G51" ca="1" si="0">IFERROR(NOW()-F2,"-")</f>
        <v>8.677245370199671E-2</v>
      </c>
      <c r="H2" s="141">
        <v>45935.277465277781</v>
      </c>
      <c r="I2" s="19" t="str">
        <f>IFERROR(VLOOKUP(D2,DB!A:F,6,0),"")</f>
        <v>SCECO</v>
      </c>
      <c r="J2" s="18" t="str">
        <f>IFERROR(VLOOKUP(D2,DB!A:G,7,0),"")</f>
        <v>Weak</v>
      </c>
      <c r="K2" s="50" t="s">
        <v>39057</v>
      </c>
      <c r="L2" s="23" t="str">
        <f>IFERROR(VLOOKUP(D2,DB!A:I,9,0),"")</f>
        <v>Latis</v>
      </c>
    </row>
    <row r="3" spans="1:13" ht="15" customHeight="1">
      <c r="A3" s="19"/>
      <c r="B3" s="75" t="str">
        <f>IFERROR(VLOOKUP(D3,DB!A:K,11,0),"")</f>
        <v/>
      </c>
      <c r="C3" s="18"/>
      <c r="D3" s="18"/>
      <c r="E3" s="18"/>
      <c r="F3" s="20"/>
      <c r="G3" s="21">
        <f t="shared" ca="1" si="0"/>
        <v>45935.461240046294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45935.461240046294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45935.461240046294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45935.461240046294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45935.461240046294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45935.461240046294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45935.461240046294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45935.461240046294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45935.461240046294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45935.461240046294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45935.461240046294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45935.461240046294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45935.461240046294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45935.461240046294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45935.461240046294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45935.461240046294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45935.461240046294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45935.461240046294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45935.461240046294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45935.461240046294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45935.461240046294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45935.461240046294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45935.461240046294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45935.461240046294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45935.461240046294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45935.461240046294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45935.461240046294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45935.461240046294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45935.461240046294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45935.461240046294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45935.461240046294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45935.461240046294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45935.461240046294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45935.461240046294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45935.461240046294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45935.461240046294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45935.461240046294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45935.461240046294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45935.461240046294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45935.461240046294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45935.461240046294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45935.461240046294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45935.461240046294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45935.461240046294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45935.461240046294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45935.461240046294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45935.461240046294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45935.461240046294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45935.461240046294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45935.461240046294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45935.461240046294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45935.461240046294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45935.461240046294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45935.461240046294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45935.461240046294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45935.461240046294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45935.461240046294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45935.461240046294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45935.461240046294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45935.461240046294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45935.461240046294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45935.461240046294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45935.461240046294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45935.461240046294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45935.461240046294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45935.461240046294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45935.461240046294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45935.461240046294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45935.461240046294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45935.461240046294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45935.461240046294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45935.461240046294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45935.461240046294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45935.461240046294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45935.461240046294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45935.461240046294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45935.461240046294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45935.461240046294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45935.461240046294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45935.461240046294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45935.461240046294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45935.461240046294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45935.461240046294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45935.461240046294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45935.461240046294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45935.461240046294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45935.461240046294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45935.461240046294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45935.461240046294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45935.461240046294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45935.461240046294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45935.461240046294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45935.461240046294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45935.461240046294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45935.461240046294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45935.461240046294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45935.461240046294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45935.461240046294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45935.461240046294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45935.461240046294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45935.461240046294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45935.461240046294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45935.461240046294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45935.461240046294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45935.461240046294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45935.461240046294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45935.461240046294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45935.461240046294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45935.461240046294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45935.461240046294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45935.461240046294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45935.461240046294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45935.461240046294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45935.461240046294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45935.461240046294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45935.461240046294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45935.461240046294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45935.461240046294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45935.461240046294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45935.461240046294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45935.461240046294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45935.461240046294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45935.461240046294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45935.461240046294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45935.461240046294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45935.461240046294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45935.461240046294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45935.461240046294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45935.461240046294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45935.461240046294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45935.461240046294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45935.461240046294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45935.461240046294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45935.461240046294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45935.461240046294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45935.461240046294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45935.461240046294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45935.461240046294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45935.461240046294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45935.461240046294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45935.461240046294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45935.461240046294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45935.461240046294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45935.461240046294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45935.461240046294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45935.461240046294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45935.461240046294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45935.461240046294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45935.461240046294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45935.461240046294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45935.461240046294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45935.461240046294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45935.461240046294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45935.461240046294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45935.461240046294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45935.461240046294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45935.461240046294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45935.461240046294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45935.461240046294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45935.461240046294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45935.461240046294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45935.461240046294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45935.461240046294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45935.461240046294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45935.461240046294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45935.461240046294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45935.461240046294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45935.461240046294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45935.461240046294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45935.461240046294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45935.461240046294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45935.461240046294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45935.461240046294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45935.461240046294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45935.461240046294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45935.461240046294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45935.461240046294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45935.461240046294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45935.461240046294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45935.461240046294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45935.461240046294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45935.461240046294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45935.461240046294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45935.461240046294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45935.461240046294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45935.461240046294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45935.461240046294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45935.461240046294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45935.461240046294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45935.461240046294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45935.461240046294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45935.461240046294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45935.461240046294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45935.461240046294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45935.461240046294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45935.461240046294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45935.461240046294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45935.461240046294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45935.461240046294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45935.461240046294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45935.461240046294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45935.461240046294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45935.461240046294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45935.461240046294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45935.461240046294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45935.461240046294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45935.461240046294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45935.461240046294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45935.461240046294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45935.461240046294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45935.461240046294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45935.461240046294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45935.461240046294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45935.461240046294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45935.461240046294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45935.461240046294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45935.461240046294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45935.461240046294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45935.461240046294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45935.461240046294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45935.461240046294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45935.461240046294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45935.461240046294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45935.461240046294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45935.461240046294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45935.461240046294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45935.461240046294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45935.461240046294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45935.461240046294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45935.461240046294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45935.461240046294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45935.461240046294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45935.461240046294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45935.461240046294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45935.461240046294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45935.461240046294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45935.461240046294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45935.461240046294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45935.461240046294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45935.461240046294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45935.461240046294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45935.461240046294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45935.461240046294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45935.461240046294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45935.461240046294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45935.461240046294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45935.461240046294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45935.461240046294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45935.461240046294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45935.461240046294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45935.461240046294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45935.461240046294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45935.461240046294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45935.461240046294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45935.461240046294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45935.461240046294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45935.461240046294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45935.461240046294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45935.461240046294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45935.461240046294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45935.461240046294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45935.461240046294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45935.461240046294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45935.461240046294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45935.461240046294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45935.461240046294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45935.461240046294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45935.461240046294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45935.461240046294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45935.461240046294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45935.461240046294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45935.461240046294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45935.461240046294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45935.461240046294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45935.461240046294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45935.461240046294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45935.461240046294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45935.461240046294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45935.461240046294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45935.461240046294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45935.461240046294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45935.461240046294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45935.461240046294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45935.461240046294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45935.461240046294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45935.461240046294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45935.461240046294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45935.461240046294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45935.461240046294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45935.461240046294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45935.461240046294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45935.461240046294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45935.461240046294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45935.461240046294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45935.461240046294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45935.461240046294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45935.461240046294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45935.461240046294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45935.461240046294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45935.461240046294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45935.461240046294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45935.461240046294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45935.461240046294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45935.461240046294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45935.461240046294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45935.461240046294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45935.461240046294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45935.461240046294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45935.461240046294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45935.461240046294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45935.461240046294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45935.461240046294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45935.461240046294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45935.461240046294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45935.461240046294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45935.461240046294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45935.461240046294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45935.461240046294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45935.461240046294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45935.461240046294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45935.461240046294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45935.461240046294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45935.461240046294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45935.461240046294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45935.461240046294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45935.461240046294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45935.461240046294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45935.461240046294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45935.461240046294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45935.461240046294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45935.461240046294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45935.461240046294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45935.461240046294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45935.461240046294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45935.461240046294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45935.461240046294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45935.461240046294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45935.461240046294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45935.461240046294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45935.461240046294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45935.461240046294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45935.461240046294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45935.461240046294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45935.461240046294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45935.461240046294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45935.461240046294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45935.461240046294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45935.461240046294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45935.461240046294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45935.461240046294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45935.461240046294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45935.461240046294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45935.461240046294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45935.461240046294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45935.461240046294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45935.461240046294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45935.461240046294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45935.461240046294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45935.461240046294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45935.461240046294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45935.461240046294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45935.461240046294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45935.461240046294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45935.461240046294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45935.461240046294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45935.461240046294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45935.461240046294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45935.461240046294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45935.461240046294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45935.461240046294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45935.461240046294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45935.461240046294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45935.461240046294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45935.461240046294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45935.461240046294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45935.461240046294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45935.461240046294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45935.461240046294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45935.461240046294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45935.461240046294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45935.461240046294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45935.461240046294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45935.461240046294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45935.461240046294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45935.461240046294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45935.461240046294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45935.461240046294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45935.461240046294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45935.461240046294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45935.461240046294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45935.461240046294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45935.461240046294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45935.461240046294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45935.461240046294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45935.461240046294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45935.461240046294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45935.461240046294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45935.461240046294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45935.461240046294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45935.461240046294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45935.461240046294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45935.461240046294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45935.461240046294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45935.461240046294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45935.461240046294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45935.461240046294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45935.461240046294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45935.461240046294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45935.461240046294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45935.461240046294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45935.461240046294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45935.461240046294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45935.461240046294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45935.461240046294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45935.461240046294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45935.461240046294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45935.461240046294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45935.461240046294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45935.461240046294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45935.461240046294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45935.461240046294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45935.461240046294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45935.461240046294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45935.461240046294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45935.461240046294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45935.461240046294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45935.461240046294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45935.461240046294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45935.461240046294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45935.461240046294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45935.461240046294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45935.461240046294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45935.461240046294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45935.461240046294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45935.461240046294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45935.461240046294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45935.461240046294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45935.461240046294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45935.461240046294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45935.461240046294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45935.461240046294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45935.461240046294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45935.461240046294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45935.461240046294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45935.461240046294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45935.461240046294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45935.461240046294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45935.461240046294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45935.461240046294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45935.461240046294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45935.461240046294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45935.461240046294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45935.461240046294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45935.461240046294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45935.461240046294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45935.461240046294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45935.461240046294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45935.461240046294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45935.461240046294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45935.461240046294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45935.461240046294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45935.461240046294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45935.461240046294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45935.461240046294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45935.461240046294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45935.461240046294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45935.461240046294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45935.461240046294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45935.461240046294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45935.461240046294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45935.461240046294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45935.461240046294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45935.461240046294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45935.461240046294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45935.461240046294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45935.461240046294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45935.461240046294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45935.461240046294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45935.461240046294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45935.461240046294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45935.461240046294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45935.461240046294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45935.461240046294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45935.461240046294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45935.461240046294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45935.461240046294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45935.461240046294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45935.461240046294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45935.461240046294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45935.461240046294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45935.461240046294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45935.461240046294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45935.461240046294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45935.461240046294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45935.461240046294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45935.461240046294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45935.461240046294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45935.461240046294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45935.461240046294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45935.461240046294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45935.461240046294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45935.461240046294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45935.461240046294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45935.461240046294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45935.461240046294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45935.461240046294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45935.461240046294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45935.461240046294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45935.461240046294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45935.461240046294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45935.461240046294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45935.461240046294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45935.461240046294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45935.461240046294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45935.461240046294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45935.461240046294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45935.461240046294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45935.461240046294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45935.461240046294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45935.461240046294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45935.461240046294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45935.461240046294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45935.461240046294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45935.461240046294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45935.461240046294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45935.461240046294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45935.461240046294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45935.461240046294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45935.461240046294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45935.461240046294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45935.461240046294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45935.461240046294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45935.461240046294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45935.461240046294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45935.461240046294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45935.461240046294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45935.461240046294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45935.461240046294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45935.461240046294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45935.461240046294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45935.461240046294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45935.461240046294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45935.461240046294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45935.461240046294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45935.461240046294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45935.461240046294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45935.461240046294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45935.461240046294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45935.461240046294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45935.461240046294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45935.461240046294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45935.461240046294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45935.461240046294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45935.461240046294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45935.461240046294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45935.461240046294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45935.461240046294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45935.461240046294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45935.461240046294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45935.461240046294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45935.461240046294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45935.461240046294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45935.461240046294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45935.461240046294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45935.461240046294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45935.461240046294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45935.461240046294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45935.461240046294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45935.461240046294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45935.461240046294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45935.461240046294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45935.461240046294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45935.461240046294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45935.461240046294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45935.461240046294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45935.461240046294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45935.461240046294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45935.461240046294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45935.461240046294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45935.461240046294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45935.461240046294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45935.461240046294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45935.461240046294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45935.461240046294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45935.461240046294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45935.461240046294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45935.461240046294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45935.461240046294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45935.461240046294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45935.461240046294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45935.461240046294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45935.461240046294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45935.461240046294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45935.461240046294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45935.461240046294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45935.461240046294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45935.461240046294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45935.461240046294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45935.461240046294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45935.461240046294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45935.461240046294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45935.461240046294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45935.461240046294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45935.461240046294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45935.461240046294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45935.461240046294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45935.461240046294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45935.461240046294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45935.461240046294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45935.461240046294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45935.461240046294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45935.461240046294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45935.461240046294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45935.461240046294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45935.461240046294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45935.461240046294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45935.461240046294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45935.461240046294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45935.461240046294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45935.461240046294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45935.461240046294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45935.461240046294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45935.461240046294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45935.461240046294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45935.461240046294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45935.461240046294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45935.461240046294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45935.461240046294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45935.461240046294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45935.461240046294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45935.461240046294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45935.461240046294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45935.461240046294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45935.461240046294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45935.461240046294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45935.461240046294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45935.461240046294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45935.461240046294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45935.461240046294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45935.461240046294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45935.461240046294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45935.461240046294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45935.461240046294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45935.461240046294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45935.461240046294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45935.461240046294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45935.461240046294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45935.461240046294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45935.461240046294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45935.461240046294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45935.461240046294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45935.461240046294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45935.461240046294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45935.461240046294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45935.461240046294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45935.461240046294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45935.461240046294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45935.461240046294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45935.461240046294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45935.461240046294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45935.461240046294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45935.461240046294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45935.461240046294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45935.461240046294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45935.461240046294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45935.461240046294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45935.461240046294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45935.461240046294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45935.461240046294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45935.461240046294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45935.461240046294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45935.461240046294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45935.461240046294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45935.461240046294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45935.461240046294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45935.461240046294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45935.461240046294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45935.461240046294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45935.461240046294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45935.461240046294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45935.461240046294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45935.461240046294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45935.461240046294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45935.461240046294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45935.461240046294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45935.461240046294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45935.461240046294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45935.461240046294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45935.461240046294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45935.461240046294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45935.461240046294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45935.461240046294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45935.461240046294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45935.461240046294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45935.461240046294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45935.461240046294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45935.461240046294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45935.461240046294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45935.461240046294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45935.461240046294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45935.461240046294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45935.461240046294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45935.461240046294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45935.461240046294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45935.461240046294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45935.461240046294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45935.461240046294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45935.461240046294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45935.461240046294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45935.461240046294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45935.461240046294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45935.461240046294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45935.461240046294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45935.461240046294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45935.461240046294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45935.461240046294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45935.461240046294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45935.461240046294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45935.461240046294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45935.461240046294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45935.461240046294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45935.461240046294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45935.461240046294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45935.461240046294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45935.461240046294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45935.461240046294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45935.461240046294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45935.461240046294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45935.461240046294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45935.461240046294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45935.461240046294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45935.461240046294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45935.461240046294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45935.461240046294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45935.461240046294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45935.461240046294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45935.461240046294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45935.461240046294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45935.461240046294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45935.461240046294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45935.461240046294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45935.461240046294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45935.461240046294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45935.461240046294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45935.461240046294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45935.461240046294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45935.461240046294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45935.461240046294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45935.461240046294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45935.461240046294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45935.461240046294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45935.461240046294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45935.461240046294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45935.461240046294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45935.461240046294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45935.461240046294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45935.461240046294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45935.461240046294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45935.461240046294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45935.461240046294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45935.461240046294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45935.461240046294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45935.461240046294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45935.461240046294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45935.461240046294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45935.461240046294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45935.461240046294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45935.461240046294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45935.461240046294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45935.461240046294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45935.461240046294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45935.461240046294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45935.461240046294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45935.461240046294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45935.461240046294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45935.461240046294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45935.461240046294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45935.461240046294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45935.461240046294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45935.461240046294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45935.461240046294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45935.461240046294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45935.461240046294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45935.461240046294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45935.461240046294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45935.461240046294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45935.461240046294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45935.461240046294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45935.461240046294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45935.461240046294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45935.461240046294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45935.461240046294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45935.461240046294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45935.461240046294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45935.461240046294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45935.461240046294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45935.461240046294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45935.461240046294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45935.461240046294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45935.461240046294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45935.461240046294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45935.461240046294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45935.461240046294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45935.461240046294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45935.461240046294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45935.461240046294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45935.461240046294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45935.461240046294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45935.461240046294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45935.461240046294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45935.461240046294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45935.461240046294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45935.461240046294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45935.461240046294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45935.461240046294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45935.461240046294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45935.461240046294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45935.461240046294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45935.461240046294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45935.461240046294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45935.461240046294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45935.461240046294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45935.461240046294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45935.461240046294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45935.461240046294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45935.461240046294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45935.461240046294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45935.461240046294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45935.461240046294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45935.461240046294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45935.461240046294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45935.461240046294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45935.461240046294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45935.461240046294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45935.461240046294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45935.461240046294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45935.461240046294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45935.461240046294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45935.461240046294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45935.461240046294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45935.461240046294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45935.461240046294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45935.461240046294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45935.461240046294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45935.461240046294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45935.461240046294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45935.461240046294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45935.461240046294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45935.461240046294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45935.461240046294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45935.461240046294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45935.461240046294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45935.461240046294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45935.461240046294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45935.461240046294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45935.461240046294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45935.461240046294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45935.461240046294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45935.461240046294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45935.461240046294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45935.461240046294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45935.461240046294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45935.461240046294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45935.461240046294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45935.461240046294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45935.461240046294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45935.461240046294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45935.461240046294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45935.461240046294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45935.461240046294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45935.461240046294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45935.461240046294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45935.461240046294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45935.461240046294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45935.461240046294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45935.461240046294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45935.461240046294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45935.461240046294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45935.461240046294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45935.461240046294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45935.461240046294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45935.461240046294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45935.461240046294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45935.461240046294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45935.461240046294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45935.461240046294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45935.461240046294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45935.461240046294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45935.461240046294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45935.461240046294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45935.461240046294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45935.461240046294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45935.461240046294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45935.461240046294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45935.461240046294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45935.461240046294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45935.461240046294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45935.461240046294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45935.461240046294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45935.461240046294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45935.461240046294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45935.461240046294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45935.461240046294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45935.461240046294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45935.461240046294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45935.461240046294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45935.461240046294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45935.461240046294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45935.461240046294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45935.461240046294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45935.461240046294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45935.461240046294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45935.461240046294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45935.461240046294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45935.461240046294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45935.461240046294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45935.461240046294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45935.461240046294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45935.461240046294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45935.461240046294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45935.461240046294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45935.461240046294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45935.461240046294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45935.461240046294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45935.461240046294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45935.461240046294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45935.461240046294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45935.461240046294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45935.461240046294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45935.461240046294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45935.461240046294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45935.461240046294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45935.461240046294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45935.461240046294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45935.461240046294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45935.461240046294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45935.461240046294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45935.461240046294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45935.461240046294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45935.461240046294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45935.461240046294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45935.461240046294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45935.461240046294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45935.461240046294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45935.461240046294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45935.461240046294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45935.461240046294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45935.461240046294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45935.461240046294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45935.461240046294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45935.461240046294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45935.461240046294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45935.461240046294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45935.461240046294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45935.461240046294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45935.461240046294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45935.461240046294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45935.461240046294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45935.461240046294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45935.461240046294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45935.461240046294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45935.461240046294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45935.461240046294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45935.461240046294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45935.461240046294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45935.461240046294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45935.461240046294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45935.461240046294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45935.461240046294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45935.461240046294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45935.461240046294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45935.461240046294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45935.461240046294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45935.461240046294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45935.461240046294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45935.461240046294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45935.461240046294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45935.461240046294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45935.461240046294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45935.461240046294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45935.461240046294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45935.461240046294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45935.461240046294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45935.461240046294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45935.461240046294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45935.461240046294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45935.461240046294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45935.461240046294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45935.461240046294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45935.461240046294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45935.461240046294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45935.461240046294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45935.461240046294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45935.461240046294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45935.461240046294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45935.461240046294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45935.461240046294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45935.461240046294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45935.461240046294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45935.461240046294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45935.461240046294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45935.461240046294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45935.461240046294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45935.461240046294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45935.461240046294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45935.461240046294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45935.461240046294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45935.461240046294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45935.461240046294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45935.461240046294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45935.461240046294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45935.461240046294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45935.461240046294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45935.461240046294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45935.461240046294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45935.461240046294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45935.461240046294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45935.461240046294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45935.461240046294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45935.461240046294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45935.461240046294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45935.461240046294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45935.461240046294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45935.461240046294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45935.461240046294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45935.461240046294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45935.461240046294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45935.461240046294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45935.461240046294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45935.461240046294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45935.461240046294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45935.461240046294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45935.461240046294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45935.461240046294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45935.461240046294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45935.461240046294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45935.461240046294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45935.461240046294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45935.461240046294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45935.461240046294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45935.461240046294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45935.461240046294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45935.461240046294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45935.461240046294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45935.461240046294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45935.461240046294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45935.461240046294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45935.461240046294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45935.461240046294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45935.461240046294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45935.461240046294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45935.461240046294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45935.461240046294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45935.461240046294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45935.461240046294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45935.461240046294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45935.461240046294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45935.461240046294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45935.461240046294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45935.461240046294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45935.461240046294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45935.461240046294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45935.461240046294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45935.461240046294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45935.461240046294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45935.461240046294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45935.461240046294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45935.461240046294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45935.461240046294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45935.461240046294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45935.461240046294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45935.461240046294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45935.461240046294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45935.461240046294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45935.461240046294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45935.461240046294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45935.461240046294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45935.461240046294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45935.461240046294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45935.461240046294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45935.461240046294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45935.461240046294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45935.461240046294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45935.461240046294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45935.461240046294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45935.461240046294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45935.461240046294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45935.461240046294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45935.461240046294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45935.461240046294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45935.461240046294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45935.461240046294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45935.461240046294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45935.461240046294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45935.461240046294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45935.461240046294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45935.461240046294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45935.461240046294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45935.461240046294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45935.461240046294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45935.461240046294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45935.461240046294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45935.461240046294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45935.461240046294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45935.461240046294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45935.461240046294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45935.461240046294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45935.461240046294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45935.461240046294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45935.461240046294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45935.461240046294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45935.461240046294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45935.461240046294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45935.461240046294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45935.461240046294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45935.461240046294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45935.461240046294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45935.461240046294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45935.461240046294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45935.461240046294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45935.461240046294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45935.461240046294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45935.461240046294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45935.461240046294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45935.461240046294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45935.461240046294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45935.461240046294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45935.461240046294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45935.461240046294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45935.461240046294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45935.461240046294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45935.461240046294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45935.461240046294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45935.461240046294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45935.461240046294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45935.461240046294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45935.461240046294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45935.461240046294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45935.461240046294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45935.461240046294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45935.461240046294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45935.461240046294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45935.461240046294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45935.461240046294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45935.461240046294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45935.461240046294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45935.461240046294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45935.461240046294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45935.461240046294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45935.461240046294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45935.461240046294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45935.461240046294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45935.461240046294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45935.461240046294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45935.461240046294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45935.461240046294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45935.461240046294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45935.461240046294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45935.461240046294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45935.461240046294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45935.461240046294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45935.461240046294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45935.461240046294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45935.461240046294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45935.461240046294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45935.461240046294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45935.461240046294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45935.461240046294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45935.461240046294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45935.461240046294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45935.461240046294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45935.461240046294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45935.461240046294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45935.461240046294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45935.461240046294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45935.461240046294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45935.461240046294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45935.461240046294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45935.461240046294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45935.461240046294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45935.461240046294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45935.461240046294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45935.461240046294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45935.461240046294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45935.461240046294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45935.461240046294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45935.461240046294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45935.461240046294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45935.461240046294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45935.461240046294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45935.461240046294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45935.461240046294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45935.461240046294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45935.461240046294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45935.461240046294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45935.461240046294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45935.461240046294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45935.461240046294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45935.461240046294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45935.461240046294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45935.461240046294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45935.461240046294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45935.461240046294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45935.461240046294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45935.461240046294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45935.461240046294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45935.461240046294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45935.461240046294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45935.461240046294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45935.461240046294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45935.461240046294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45935.461240046294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45935.461240046294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45935.461240046294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45935.461240046294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45935.461240046294</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tabSelected="1" workbookViewId="0">
      <selection activeCell="F17" sqref="F17:F1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231.98052245369763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4.570962268517178</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1</v>
      </c>
      <c r="D4" s="107" t="s">
        <v>34306</v>
      </c>
      <c r="E4" s="112" t="s">
        <v>38964</v>
      </c>
      <c r="F4" s="113">
        <v>45934.995312500003</v>
      </c>
      <c r="G4" s="114">
        <f ca="1">IFERROR(NOW()-F4,"")</f>
        <v>0.4659275462909136</v>
      </c>
      <c r="H4" s="113">
        <v>45934.989328703705</v>
      </c>
      <c r="I4" s="110" t="str">
        <f>IFERROR(VLOOKUP(D4,DB!A:F,6,0),"")</f>
        <v>SCECO</v>
      </c>
      <c r="J4" s="110" t="str">
        <f>IFERROR(VLOOKUP(D4,DB!A:G,7,0),"")</f>
        <v>Dead</v>
      </c>
      <c r="K4" s="115" t="s">
        <v>39064</v>
      </c>
      <c r="L4" s="107" t="str">
        <f>IFERROR(VLOOKUP(D4,DB!A:I,9,0),"")</f>
        <v>Latis</v>
      </c>
    </row>
    <row r="5" spans="1:16" ht="15" customHeight="1">
      <c r="A5" s="110" t="s">
        <v>39065</v>
      </c>
      <c r="B5" s="110" t="str">
        <f>IFERROR(VLOOKUP(D5,DB!A:K,11,0),"")</f>
        <v>R4</v>
      </c>
      <c r="C5" s="111">
        <v>2</v>
      </c>
      <c r="D5" s="107" t="s">
        <v>25891</v>
      </c>
      <c r="E5" s="112" t="s">
        <v>38964</v>
      </c>
      <c r="F5" s="113">
        <v>45935.156944444447</v>
      </c>
      <c r="G5" s="114">
        <f ca="1">IFERROR(NOW()-F5,"")</f>
        <v>0.3042956018471159</v>
      </c>
      <c r="H5" s="113">
        <v>45935.07104166667</v>
      </c>
      <c r="I5" s="110" t="str">
        <f>IFERROR(VLOOKUP(D5,DB!A:F,6,0),"")</f>
        <v>Generator-SG</v>
      </c>
      <c r="J5" s="110" t="str">
        <f>IFERROR(VLOOKUP(D5,DB!A:G,7,0),"")</f>
        <v>Good</v>
      </c>
      <c r="K5" s="115" t="s">
        <v>39066</v>
      </c>
      <c r="L5" s="107" t="str">
        <f>IFERROR(VLOOKUP(D5,DB!A:I,9,0),"")</f>
        <v>Latis</v>
      </c>
    </row>
    <row r="6" spans="1:16" ht="15" customHeight="1">
      <c r="A6" s="110" t="s">
        <v>39067</v>
      </c>
      <c r="B6" s="110" t="str">
        <f>IFERROR(VLOOKUP(D6,DB!A:K,11,0),"")</f>
        <v>R4</v>
      </c>
      <c r="C6" s="111">
        <v>3</v>
      </c>
      <c r="D6" s="107" t="s">
        <v>25482</v>
      </c>
      <c r="E6" s="112" t="s">
        <v>38967</v>
      </c>
      <c r="F6" s="113">
        <v>45935.425578703704</v>
      </c>
      <c r="G6" s="114">
        <f ca="1">IFERROR(NOW()-F6,"")</f>
        <v>3.5661342590174172E-2</v>
      </c>
      <c r="H6" s="113">
        <v>45935.417083333334</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37501</v>
      </c>
      <c r="E7" s="112" t="s">
        <v>38964</v>
      </c>
      <c r="F7" s="113">
        <v>45935.423506944448</v>
      </c>
      <c r="G7" s="114">
        <f ca="1">IFERROR(NOW()-F7,"")</f>
        <v>3.7733101846242789E-2</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39070</v>
      </c>
      <c r="B8" s="110" t="str">
        <f>IFERROR(VLOOKUP(D8,DB!A:K,11,0),"")</f>
        <v>R4</v>
      </c>
      <c r="C8" s="111">
        <v>1</v>
      </c>
      <c r="D8" s="107" t="s">
        <v>24468</v>
      </c>
      <c r="E8" s="112" t="s">
        <v>38964</v>
      </c>
      <c r="F8" s="113"/>
      <c r="G8" s="114">
        <f ca="1">IFERROR(NOW()-F8,"")</f>
        <v>45935.461240046294</v>
      </c>
      <c r="H8" s="113">
        <v>45935.419340277775</v>
      </c>
      <c r="I8" s="110" t="str">
        <f>IFERROR(VLOOKUP(D8,DB!A:F,6,0),"")</f>
        <v>SCECO</v>
      </c>
      <c r="J8" s="110" t="str">
        <f>IFERROR(VLOOKUP(D8,DB!A:G,7,0),"")</f>
        <v>Dead</v>
      </c>
      <c r="K8" s="115" t="s">
        <v>39068</v>
      </c>
      <c r="L8" s="107" t="str">
        <f>IFERROR(VLOOKUP(D8,DB!A:I,9,0),"")</f>
        <v>Latis</v>
      </c>
    </row>
    <row r="9" spans="1:16" ht="15" customHeight="1">
      <c r="A9" s="110"/>
      <c r="B9" s="110" t="str">
        <f>IFERROR(VLOOKUP(D9,DB!A:K,11,0),"")</f>
        <v/>
      </c>
      <c r="C9" s="111"/>
      <c r="D9" s="107"/>
      <c r="E9" s="112"/>
      <c r="F9" s="113"/>
      <c r="G9" s="114">
        <f ca="1">IFERROR(NOW()-F9,"")</f>
        <v>45935.461240046294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45935.461240046294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45935.461240046294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45935.461240046294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45935.461240046294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45935.461240046294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45935.461240046294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45935.461240046294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45935.461240046294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45935.461240046294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45935.461240046294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45935.461240046294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45935.461240046294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45935.461240046294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45935.461240046294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45935.461240046294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45935.461240046294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45935.461240046294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45935.461240046294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45935.461240046294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45935.461240046294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45935.461240046294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45935.461240046294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45935.461240046294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45935.461240046294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45935.461240046294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45935.461240046294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45935.461240046294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45935.461240046294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45935.461240046294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45935.461240046294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45935.461240046294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45935.461240046294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45935.461240046294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45935.461240046294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45935.461240046294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45935.461240046294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45935.461240046294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45935.461240046294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45935.461240046294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45935.461240046294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45935.461240046294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45935.461240046294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45935.461240046294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45935.461240046294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45935.461240046294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45935.461240046294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45935.461240046294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45935.461240046294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45935.461240046294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45935.461240046294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45935.461240046294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45935.461240046294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45935.461240046294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45935.461240046294</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43.629179861105513</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38967</v>
      </c>
      <c r="F3" s="38">
        <v>45926.188877314817</v>
      </c>
      <c r="G3" s="39">
        <f ca="1">IFERROR(NOW()-F3,"-")</f>
        <v>9.2723627314771875</v>
      </c>
      <c r="H3" s="38">
        <v>45926.158159722225</v>
      </c>
      <c r="I3" s="37" t="str">
        <f>IFERROR(VLOOKUP(D3,DB!A:F,6,0),"")</f>
        <v>SCECO</v>
      </c>
      <c r="J3" s="37" t="str">
        <f>IFERROR(VLOOKUP(D3,DB!A:G,7,0),"")</f>
        <v>Good</v>
      </c>
      <c r="K3" s="37" t="s">
        <v>39074</v>
      </c>
      <c r="L3" s="37" t="str">
        <f>IFERROR(VLOOKUP(D3,DB!A:I,9,0),"")</f>
        <v>Latis</v>
      </c>
      <c r="M3" s="136"/>
    </row>
    <row r="4" spans="1:13" ht="15.75">
      <c r="A4" s="37"/>
      <c r="B4" s="37" t="str">
        <f>IFERROR(VLOOKUP(D4,DB!A:K,11,0),"")</f>
        <v/>
      </c>
      <c r="C4" s="37"/>
      <c r="D4" s="140"/>
      <c r="E4" s="37"/>
      <c r="F4" s="38"/>
      <c r="G4" s="39">
        <f ca="1">IFERROR(NOW()-F4,"-")</f>
        <v>45935.461240046294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45935.461240046294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45935.461240046294</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45935.461240046294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45935.461240046294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45935.461240046294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45935.461240046294</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45935.461240046294</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45935.461240046294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45935.461240046294</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45935.461240046294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45935.461240046294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45935.461240046294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45935.461240046294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45935.461240046294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45935.461240046294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45935.461240046294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45935.461240046294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45935.461240046294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45935.461240046294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45935.461240046294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45935.461240046294</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45935.461240046294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45935.461240046294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45935.461240046294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45935.461240046294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45935.461240046294</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45935.461240046294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45935.461240046294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45935.461240046294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45935.461240046294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45935.461240046294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45935.461240046294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45935.461240046294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45935.461240046294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45935.461240046294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45935.461240046294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45935.461240046294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45935.461240046294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45935.461240046294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45935.461240046294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45935.461240046294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45935.461240046294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45935.461240046294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45935.461240046294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45935.461240046294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45935.461240046294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45935.461240046294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45935.461240046294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45935.461240046294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45935.461240046294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45935.461240046294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45935.461240046294</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45935.461240046294</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45935.461240046294</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45935.461240046294</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45935.461240046294</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45935.461240046294</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45935.461240046294</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45935.461240046294</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45935.461240046294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45935.461240046294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45935.461240046294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45935.461240046294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45935.461240046294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45935.461240046294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45935.461240046294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45935.461240046294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45935.461240046294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45935.461240046294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45935.461240046294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45935.461240046294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45935.461240046294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45935.461240046294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45935.461240046294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45935.461240046294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45935.461240046294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45935.461240046294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45935.461240046294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45935.461240046294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45935.461240046294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45935.461240046294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45935.461240046294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45935.461240046294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45935.461240046294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45935.461240046294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45935.461240046294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45935.461240046294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45935.461240046294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45935.461240046294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45935.461240046294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45935.461240046294</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45935.461240046294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45935.461240046294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45935.461240046294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45935.461240046294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45935.461240046294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45935.461240046294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45935.461240046294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45935.461240046294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45935.461240046294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45935.461240046294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45935.461240046294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45935.461240046294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45935.461240046294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45935.461240046294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45935.461240046294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45935.461240046294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45935.461240046294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45935.461240046294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45935.461240046294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45935.461240046294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45935.461240046294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45935.461240046294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45935.461240046294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45935.461240046294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45935.461240046294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45935.461240046294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45935.461240046294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45935.461240046294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45935.461240046294</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45935.461240046294</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45935.461240046294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45935.461240046294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45935.461240046294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45935.461240046294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45935.461240046294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45935.461240046294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45935.461240046294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45935.461240046294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45935.461240046294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45935.461240046294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45935.461240046294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45935.461240046294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45935.461240046294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45935.461240046294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45935.461240046294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45935.461240046294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45935.461240046294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45935.461240046294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45935.461240046294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45935.461240046294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45935.461240046294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45935.461240046294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45935.461240046294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45935.461240046294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45935.461240046294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45935.461240046294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45935.461240046294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45935.461240046294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45935.461240046294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45935.461240046294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45935.461240046294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45935.461240046294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45935.461240046294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45935.461240046294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45935.461240046294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45935.461240046294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45935.461240046294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45935.461240046294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45935.461240046294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45935.461240046294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45935.461240046294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45935.461240046294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45935.461240046294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45935.461240046294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45935.461240046294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45935.461240046294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45935.461240046294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45935.461240046294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45935.461240046294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45935.461240046294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45935.461240046294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45935.461240046294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45935.461240046294</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45935.461240046294</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9"/>
  <sheetViews>
    <sheetView workbookViewId="0">
      <selection activeCell="D13" sqref="D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8.6883928240713431</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20" t="s">
        <v>5398</v>
      </c>
      <c r="C3" s="137">
        <v>1</v>
      </c>
      <c r="D3" s="120" t="s">
        <v>32861</v>
      </c>
      <c r="E3" s="137" t="s">
        <v>39076</v>
      </c>
      <c r="F3" s="138">
        <v>45933.880972222221</v>
      </c>
      <c r="G3" s="89">
        <f ca="1">IFERROR(NOW()-F3,"-")</f>
        <v>1.5802678240725072</v>
      </c>
      <c r="H3" s="139">
        <v>45929.455266203702</v>
      </c>
      <c r="I3" s="120" t="str">
        <f>IFERROR(VLOOKUP(D3,DB!A:F,6,0),"")</f>
        <v>SCECO</v>
      </c>
      <c r="J3" s="120" t="str">
        <f>IFERROR(VLOOKUP(D3,DB!A:G,7,0),"")</f>
        <v>In progress</v>
      </c>
      <c r="K3" s="137" t="s">
        <v>39077</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20" t="str">
        <f>IFERROR(VLOOKUP(D4,DB!A:K,11,0),"")</f>
        <v>R6</v>
      </c>
      <c r="C4" s="137">
        <v>1</v>
      </c>
      <c r="D4" s="120" t="s">
        <v>33684</v>
      </c>
      <c r="E4" s="137" t="s">
        <v>38964</v>
      </c>
      <c r="F4" s="139">
        <v>45933.705324074072</v>
      </c>
      <c r="G4" s="89">
        <f ca="1">IFERROR(NOW()-F4,"-")</f>
        <v>1.755915972222283</v>
      </c>
      <c r="H4" s="139">
        <v>45933.228229166663</v>
      </c>
      <c r="I4" s="120" t="str">
        <f>IFERROR(VLOOKUP(D4,DB!A:F,6,0),"")</f>
        <v>SCECO</v>
      </c>
      <c r="J4" s="120" t="str">
        <f>IFERROR(VLOOKUP(D4,DB!A:G,7,0),"")</f>
        <v>Weak</v>
      </c>
      <c r="K4" s="137" t="s">
        <v>39080</v>
      </c>
      <c r="L4" s="126" t="str">
        <f>IFERROR(VLOOKUP(D4,DB!A:I,9,0),"")</f>
        <v>Latis</v>
      </c>
    </row>
    <row r="5" spans="1:16383" ht="31.5" customHeight="1">
      <c r="A5" s="137" t="s">
        <v>39081</v>
      </c>
      <c r="B5" s="120" t="s">
        <v>5398</v>
      </c>
      <c r="C5" s="137">
        <v>1</v>
      </c>
      <c r="D5" s="120" t="s">
        <v>33408</v>
      </c>
      <c r="E5" s="137" t="s">
        <v>38964</v>
      </c>
      <c r="F5" s="138">
        <v>45934.942245370374</v>
      </c>
      <c r="G5" s="89">
        <f ca="1">IFERROR(NOW()-F5,"-")</f>
        <v>0.51899467592011206</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39082</v>
      </c>
      <c r="B6" s="120" t="str">
        <f>IFERROR(VLOOKUP(D6,DB!A:K,11,0),"")</f>
        <v>R6</v>
      </c>
      <c r="C6" s="137">
        <v>2</v>
      </c>
      <c r="D6" s="120" t="s">
        <v>34039</v>
      </c>
      <c r="E6" s="137" t="s">
        <v>38964</v>
      </c>
      <c r="F6" s="139">
        <v>45935.431435185186</v>
      </c>
      <c r="G6" s="89">
        <f ca="1">IFERROR(NOW()-F6,"-")</f>
        <v>2.9804861107550096E-2</v>
      </c>
      <c r="H6" s="139">
        <v>45935.421168981484</v>
      </c>
      <c r="I6" s="120" t="str">
        <f>IFERROR(VLOOKUP(D6,DB!A:F,6,0),"")</f>
        <v>SCECO</v>
      </c>
      <c r="J6" s="120" t="str">
        <f>IFERROR(VLOOKUP(D6,DB!A:G,7,0),"")</f>
        <v>Dead</v>
      </c>
      <c r="K6" s="137" t="s">
        <v>39083</v>
      </c>
      <c r="L6" s="126" t="str">
        <f>IFERROR(VLOOKUP(D6,DB!A:I,9,0),"")</f>
        <v>Latis</v>
      </c>
      <c r="M6" s="137"/>
    </row>
    <row r="7" spans="1:16383" ht="31.5" customHeight="1">
      <c r="A7" s="121" t="s">
        <v>39084</v>
      </c>
      <c r="B7" s="120" t="str">
        <f>IFERROR(VLOOKUP(D7,DB!A:K,11,0),"")</f>
        <v>R6</v>
      </c>
      <c r="C7" s="137">
        <v>1</v>
      </c>
      <c r="D7" s="120" t="s">
        <v>34030</v>
      </c>
      <c r="E7" s="137" t="s">
        <v>38967</v>
      </c>
      <c r="F7" s="137"/>
      <c r="G7" s="89">
        <f ca="1">IFERROR(NOW()-F7,"-")</f>
        <v>45935.461240046294</v>
      </c>
      <c r="H7" s="139">
        <v>45935.421168981484</v>
      </c>
      <c r="I7" s="120" t="str">
        <f>IFERROR(VLOOKUP(D7,DB!A:F,6,0),"")</f>
        <v>SCECO</v>
      </c>
      <c r="J7" s="120" t="str">
        <f>IFERROR(VLOOKUP(D7,DB!A:G,7,0),"")</f>
        <v>Vandalized</v>
      </c>
      <c r="K7" s="137" t="s">
        <v>39085</v>
      </c>
      <c r="L7" s="126" t="str">
        <f>IFERROR(VLOOKUP(D7,DB!A:I,9,0),"")</f>
        <v>Latis</v>
      </c>
      <c r="M7" s="137"/>
    </row>
    <row r="8" spans="1:16383" ht="31.5" customHeight="1">
      <c r="A8" s="121" t="s">
        <v>39086</v>
      </c>
      <c r="B8" s="120" t="str">
        <f>IFERROR(VLOOKUP(D8,DB!A:K,11,0),"")</f>
        <v>R6</v>
      </c>
      <c r="C8" s="137">
        <v>3</v>
      </c>
      <c r="D8" s="120" t="s">
        <v>34471</v>
      </c>
      <c r="E8" s="137" t="s">
        <v>38964</v>
      </c>
      <c r="F8" s="137"/>
      <c r="G8" s="89">
        <f ca="1">IFERROR(NOW()-F8,"-")</f>
        <v>45935.461240046294</v>
      </c>
      <c r="H8" s="139">
        <v>45935.423483796294</v>
      </c>
      <c r="I8" s="120" t="str">
        <f>IFERROR(VLOOKUP(D8,DB!A:F,6,0),"")</f>
        <v>SCECO</v>
      </c>
      <c r="J8" s="120" t="str">
        <f>IFERROR(VLOOKUP(D8,DB!A:G,7,0),"")</f>
        <v>Dead</v>
      </c>
      <c r="K8" s="137" t="s">
        <v>39087</v>
      </c>
      <c r="L8" s="126" t="str">
        <f>IFERROR(VLOOKUP(D8,DB!A:I,9,0),"")</f>
        <v>Latis</v>
      </c>
      <c r="M8" s="137"/>
    </row>
    <row r="9" spans="1:16383" ht="31.5" customHeight="1">
      <c r="A9" s="121"/>
      <c r="B9" s="120" t="str">
        <f>IFERROR(VLOOKUP(D9,DB!A:K,11,0),"")</f>
        <v/>
      </c>
      <c r="C9" s="137"/>
      <c r="D9" s="120"/>
      <c r="E9" s="137"/>
      <c r="F9" s="137"/>
      <c r="G9" s="89">
        <f ca="1">IFERROR(NOW()-F9,"-")</f>
        <v>45935.461240046294</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45935.461240046294</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42"/>
      <c r="E11" s="137"/>
      <c r="F11" s="137"/>
      <c r="G11" s="89">
        <f ca="1">IFERROR(NOW()-F11,"-")</f>
        <v>45935.461240046294</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37"/>
      <c r="D12" s="120"/>
      <c r="E12" s="137"/>
      <c r="F12" s="137"/>
      <c r="G12" s="89">
        <f ca="1">IFERROR(NOW()-F12,"-")</f>
        <v>45935.461240046294</v>
      </c>
      <c r="H12" s="137"/>
      <c r="I12" s="120" t="str">
        <f>IFERROR(VLOOKUP(D12,DB!A:F,6,0),"")</f>
        <v/>
      </c>
      <c r="J12" s="120" t="str">
        <f>IFERROR(VLOOKUP(D12,DB!A:G,7,0),"")</f>
        <v/>
      </c>
      <c r="K12" s="137"/>
      <c r="L12" s="126" t="str">
        <f>IFERROR(VLOOKUP(D12,DB!A:I,9,0),"")</f>
        <v/>
      </c>
    </row>
    <row r="13" spans="1:16383" ht="31.5" customHeight="1">
      <c r="A13" s="121"/>
      <c r="B13" s="120" t="str">
        <f>IFERROR(VLOOKUP(D13,DB!A:K,11,0),"")</f>
        <v/>
      </c>
      <c r="C13" s="137"/>
      <c r="D13" s="151"/>
      <c r="E13" s="137"/>
      <c r="F13" s="137"/>
      <c r="G13" s="89">
        <f ca="1">IFERROR(NOW()-F13,"-")</f>
        <v>45935.461240046294</v>
      </c>
      <c r="H13" s="137"/>
      <c r="I13" s="120" t="str">
        <f>IFERROR(VLOOKUP(D13,DB!A:F,6,0),"")</f>
        <v/>
      </c>
      <c r="J13" s="120" t="str">
        <f>IFERROR(VLOOKUP(D13,DB!A:G,7,0),"")</f>
        <v/>
      </c>
      <c r="K13" s="137"/>
      <c r="L13" s="126" t="str">
        <f>IFERROR(VLOOKUP(D13,DB!A:I,9,0),"")</f>
        <v/>
      </c>
    </row>
    <row r="14" spans="1:16383" ht="31.5" customHeight="1">
      <c r="A14" s="121"/>
      <c r="B14" s="120" t="str">
        <f>IFERROR(VLOOKUP(D14,DB!A:K,11,0),"")</f>
        <v/>
      </c>
      <c r="C14" s="122"/>
      <c r="D14" s="120"/>
      <c r="E14" s="123"/>
      <c r="F14" s="124"/>
      <c r="G14" s="89">
        <f ca="1">IFERROR(NOW()-F14,"-")</f>
        <v>45935.461240046294</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45935.461240046294</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45935.461240046294</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45935.461240046294</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45935.461240046294</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45935.461240046294</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45935.461240046294</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45935.461240046294</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45935.461240046294</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45935.461240046294</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45935.461240046294</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45935.461240046294</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45935.461240046294</v>
      </c>
      <c r="H26" s="124"/>
      <c r="I26" s="120" t="str">
        <f>IFERROR(VLOOKUP(D26,DB!A:F,6,0),"")</f>
        <v/>
      </c>
      <c r="J26" s="120"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45935.461240046294</v>
      </c>
      <c r="H27" s="124"/>
      <c r="I27" s="120" t="str">
        <f>IFERROR(VLOOKUP(D27,DB!A:F,6,0),"")</f>
        <v/>
      </c>
      <c r="J27" s="120"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45935.461240046294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45935.461240046294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45935.461240046294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45935.461240046294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45935.461240046294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45935.461240046294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45935.461240046294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45935.461240046294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45935.461240046294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45935.461240046294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45935.461240046294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45935.461240046294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45935.461240046294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45935.461240046294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45935.461240046294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45935.461240046294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45935.461240046294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45935.461240046294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45935.461240046294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45935.461240046294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45935.461240046294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45935.461240046294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45935.461240046294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45935.461240046294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45935.461240046294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45935.461240046294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45935.461240046294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45935.461240046294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45935.461240046294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45935.461240046294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45935.461240046294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45935.461240046294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45935.461240046294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45935.461240046294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45935.461240046294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45935.461240046294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45935.461240046294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45935.461240046294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45935.461240046294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45935.461240046294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45935.461240046294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45935.461240046294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45935.461240046294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45935.461240046294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45935.461240046294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45935.461240046294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45935.461240046294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45935.461240046294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45935.461240046294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45935.461240046294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45935.461240046294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45935.461240046294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45935.461240046294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45935.461240046294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45935.461240046294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45935.461240046294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45935.461240046294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45935.461240046294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45935.461240046294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45935.461240046294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45935.461240046294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45935.461240046294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45935.461240046294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45935.461240046294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45935.461240046294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45935.461240046294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45935.461240046294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45935.461240046294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45935.461240046294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45935.461240046294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45935.461240046294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45935.461240046294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45935.461240046294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45935.461240046294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45935.461240046294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45935.461240046294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45935.461240046294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45935.461240046294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45935.461240046294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45935.461240046294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45935.461240046294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45935.461240046294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45935.461240046294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45935.461240046294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45935.461240046294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45935.461240046294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45935.461240046294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45935.461240046294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45935.461240046294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45935.461240046294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45935.461240046294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45935.461240046294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45935.461240046294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45935.461240046294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45935.461240046294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45935.461240046294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45935.461240046294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45935.461240046294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45935.461240046294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45935.461240046294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45935.461240046294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45935.461240046294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45935.461240046294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45935.461240046294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45935.461240046294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45935.461240046294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45935.461240046294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45935.461240046294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45935.461240046294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45935.461240046294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45935.461240046294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45935.461240046294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45935.461240046294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45935.461240046294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45935.461240046294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45935.461240046294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45935.461240046294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45935.461240046294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45935.461240046294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45935.461240046294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45935.461240046294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45935.461240046294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45935.461240046294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45935.461240046294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45935.461240046294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45935.461240046294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45935.461240046294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45935.461240046294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45935.461240046294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45935.461240046294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45935.461240046294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45935.461240046294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45935.461240046294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45935.461240046294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45935.461240046294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45935.461240046294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45935.461240046294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45935.461240046294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45935.461240046294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45935.461240046294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45935.461240046294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45935.461240046294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45935.461240046294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45935.461240046294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45935.461240046294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45935.461240046294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45935.461240046294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45935.461240046294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45935.461240046294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45935.461240046294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45935.461240046294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45935.461240046294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45935.461240046294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45935.461240046294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45935.461240046294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45935.461240046294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45935.461240046294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45935.461240046294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45935.461240046294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45935.461240046294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45935.461240046294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45935.461240046294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45935.461240046294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45935.461240046294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45935.461240046294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45935.461240046294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45935.461240046294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45935.461240046294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45935.461240046294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45935.461240046294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45935.461240046294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45935.461240046294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45935.461240046294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45935.461240046294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45935.461240046294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45935.461240046294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45935.461240046294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45935.461240046294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45935.461240046294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45935.461240046294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45935.461240046294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45935.461240046294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45935.461240046294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45935.461240046294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45935.461240046294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45935.461240046294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45935.461240046294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45935.461240046294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45935.461240046294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45935.461240046294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45935.461240046294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45935.461240046294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45935.461240046294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45935.461240046294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45935.461240046294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45935.461240046294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45935.461240046294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45935.461240046294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45935.461240046294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45935.461240046294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45935.461240046294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45935.461240046294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45935.461240046294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45935.461240046294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45935.461240046294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45935.461240046294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45935.461240046294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45935.461240046294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45935.461240046294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45935.461240046294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45935.461240046294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45935.461240046294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45935.461240046294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45935.461240046294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45935.461240046294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45935.461240046294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45935.461240046294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45935.461240046294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45935.461240046294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45935.461240046294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45935.461240046294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45935.461240046294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45935.461240046294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45935.461240046294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45935.461240046294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45935.461240046294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45935.461240046294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45935.461240046294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45935.461240046294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45935.461240046294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45935.461240046294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45935.461240046294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45935.461240046294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45935.461240046294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45935.461240046294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45935.461240046294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45935.461240046294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45935.461240046294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45935.461240046294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45935.461240046294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45935.461240046294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45935.461240046294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45935.461240046294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45935.461240046294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45935.461240046294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45935.461240046294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45935.461240046294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45935.461240046294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45935.461240046294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45935.461240046294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45935.461240046294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45935.461240046294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45935.461240046294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45935.461240046294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45935.461240046294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45935.461240046294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45935.461240046294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45935.461240046294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45935.461240046294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45935.461240046294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45935.461240046294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45935.461240046294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45935.461240046294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45935.461240046294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45935.461240046294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45935.461240046294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45935.461240046294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45935.461240046294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45935.461240046294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45935.461240046294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45935.461240046294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45935.461240046294</v>
      </c>
      <c r="H299" s="124"/>
      <c r="I299" s="120" t="str">
        <f>IFERROR(VLOOKUP(D299,DB!A:F,6,0),"")</f>
        <v/>
      </c>
      <c r="J299" s="119" t="str">
        <f>IFERROR(VLOOKUP(D299,DB!A:G,7,0),"")</f>
        <v/>
      </c>
      <c r="K299" s="125"/>
      <c r="L299" s="126" t="str">
        <f>IFERROR(VLOOKUP(D299,DB!A:I,9,0),"")</f>
        <v/>
      </c>
    </row>
  </sheetData>
  <dataValidations count="2">
    <dataValidation allowBlank="1" showInputMessage="1" showErrorMessage="1" sqref="E1" xr:uid="{380493DB-286A-4683-AF55-C78F04945A49}"/>
    <dataValidation type="list" allowBlank="1" showInputMessage="1" showErrorMessage="1" sqref="E5:E2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2025-10-05T08:04:22Z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