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94" documentId="13_ncr:1_{F6CB121F-512D-4AA6-A0C1-0FB36C537598}" xr6:coauthVersionLast="47" xr6:coauthVersionMax="47" xr10:uidLastSave="{3515284C-52FA-4505-AD09-05992A19223D}"/>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alcChain>
</file>

<file path=xl/sharedStrings.xml><?xml version="1.0" encoding="utf-8"?>
<sst xmlns="http://schemas.openxmlformats.org/spreadsheetml/2006/main" count="178592" uniqueCount="39081">
  <si>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</si>
  <si>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</si>
  <si>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</si>
  <si>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</si>
  <si>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</si>
  <si>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</si>
  <si>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</si>
  <si>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</si>
  <si>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</si>
  <si>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</si>
  <si>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</si>
  <si>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</si>
  <si>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</si>
  <si>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</si>
  <si>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</si>
  <si>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</si>
  <si>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</si>
  <si>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</si>
  <si>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</si>
  <si>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</si>
  <si>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</si>
  <si>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</si>
  <si>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</si>
  <si>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</si>
  <si>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</si>
  <si>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</si>
  <si>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</si>
  <si>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</si>
  <si>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</si>
  <si>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</si>
  <si>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</si>
  <si>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</si>
  <si>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</si>
  <si>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</si>
  <si>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</si>
  <si>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</si>
  <si>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</si>
  <si>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</si>
  <si>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</si>
  <si>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</si>
  <si>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</si>
  <si>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</si>
  <si>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</si>
  <si>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</si>
  <si>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</si>
  <si>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</si>
  <si>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</si>
  <si>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</si>
  <si>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</si>
  <si>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</si>
  <si>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</si>
  <si>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</si>
  <si>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</si>
  <si>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</si>
  <si>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</si>
  <si>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</si>
  <si>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</si>
  <si>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</si>
  <si>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</si>
  <si>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</si>
  <si>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</si>
  <si>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</si>
  <si>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</si>
  <si>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</si>
  <si>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</si>
  <si>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</si>
  <si>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</si>
  <si>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</si>
  <si>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</si>
  <si>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</si>
  <si>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</si>
  <si>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</si>
  <si>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</si>
  <si>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</si>
  <si>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</si>
  <si>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</si>
  <si>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</si>
  <si>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</si>
  <si>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</si>
  <si>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</si>
  <si>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</si>
  <si>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</si>
  <si>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</si>
  <si>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</si>
  <si>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</si>
  <si>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</si>
  <si>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</si>
  <si>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</si>
  <si>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</si>
  <si>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</si>
  <si>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</si>
  <si>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</si>
  <si>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</si>
  <si>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</si>
  <si>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</si>
  <si>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</si>
  <si>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</si>
  <si>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</si>
  <si>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</si>
  <si>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</si>
  <si>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</si>
  <si>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</si>
  <si>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</si>
  <si>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</si>
  <si>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</si>
  <si>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</si>
  <si>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</si>
  <si>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</si>
  <si>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</si>
  <si>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</si>
  <si>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</si>
  <si>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</si>
  <si>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</si>
  <si>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</si>
  <si>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</si>
  <si>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</si>
  <si>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</si>
  <si>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</si>
  <si>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</si>
  <si>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</si>
  <si>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</si>
  <si>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</si>
  <si>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</si>
  <si>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</si>
  <si>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</si>
  <si>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</si>
  <si>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</si>
  <si>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</si>
  <si>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</si>
  <si>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</si>
  <si>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</si>
  <si>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</si>
  <si>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</si>
  <si>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</si>
  <si>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</si>
  <si>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</si>
  <si>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</si>
  <si>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</si>
  <si>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</si>
  <si>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</si>
  <si>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</si>
  <si>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</si>
  <si>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</si>
  <si>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</si>
  <si>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</si>
  <si>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</si>
  <si>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</si>
  <si>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</si>
  <si>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</si>
  <si>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</si>
  <si>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</si>
  <si>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</si>
  <si>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</si>
  <si>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</si>
  <si>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</si>
  <si>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</si>
  <si>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</si>
  <si>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</si>
  <si>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</si>
  <si>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</si>
  <si>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</si>
  <si>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</si>
  <si>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</si>
  <si>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</si>
  <si>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</si>
  <si>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</si>
  <si>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</si>
  <si>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</si>
  <si>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</si>
  <si>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</si>
  <si>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</si>
  <si>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</si>
  <si>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</si>
  <si>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</si>
  <si>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</si>
  <si>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</si>
  <si>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</si>
  <si>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</si>
  <si>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</si>
  <si>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</si>
  <si>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</si>
  <si>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</si>
  <si>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</si>
  <si>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</si>
  <si>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</si>
  <si>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</si>
  <si>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</si>
  <si>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</si>
  <si>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</si>
  <si>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</si>
  <si>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</si>
  <si>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</si>
  <si>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</si>
  <si>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</si>
  <si>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</si>
  <si>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</si>
  <si>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</si>
  <si>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</si>
  <si>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</si>
  <si>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</si>
  <si>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</si>
  <si>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</si>
  <si>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</si>
  <si>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</si>
  <si>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</si>
  <si>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</si>
  <si>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</si>
  <si>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</si>
  <si>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</si>
  <si>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</si>
  <si>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</si>
  <si>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</si>
  <si>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</si>
  <si>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</si>
  <si>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</si>
  <si>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</si>
  <si>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</si>
  <si>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</si>
  <si>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</si>
  <si>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</si>
  <si>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</si>
  <si>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</si>
  <si>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</si>
  <si>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</si>
  <si>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</si>
  <si>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</si>
  <si>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</si>
  <si>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</si>
  <si>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</si>
  <si>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</si>
  <si>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</si>
  <si>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</si>
  <si>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</si>
  <si>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</si>
  <si>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</si>
  <si>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</si>
  <si>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</si>
  <si>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</si>
  <si>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</si>
  <si>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</si>
  <si>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</si>
  <si>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</si>
  <si>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</si>
  <si>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</si>
  <si>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</si>
  <si>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</si>
  <si>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</si>
  <si>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</si>
  <si>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</si>
  <si>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</si>
  <si>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</si>
  <si>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</si>
  <si>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</si>
  <si>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</si>
  <si>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</si>
  <si>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</si>
  <si>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</si>
  <si>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</si>
  <si>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</si>
  <si>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</si>
  <si>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</si>
  <si>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</si>
  <si>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</si>
  <si>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</si>
  <si>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</si>
  <si>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</si>
  <si>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</si>
  <si>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</si>
  <si>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</si>
  <si>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</si>
  <si>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</si>
  <si>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</si>
  <si>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</si>
  <si>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</si>
  <si>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</si>
  <si>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</si>
  <si>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</si>
  <si>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</si>
  <si>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</si>
  <si>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</si>
  <si>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</si>
  <si>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</si>
  <si>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</si>
  <si>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</si>
  <si>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</si>
  <si>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</si>
  <si>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</si>
  <si>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</si>
  <si>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</si>
  <si>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</si>
  <si>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</si>
  <si>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</si>
  <si>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</si>
  <si>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</si>
  <si>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</si>
  <si>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</si>
  <si>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</si>
  <si>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</si>
  <si>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</si>
  <si>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</si>
  <si>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</si>
  <si>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</si>
  <si>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</si>
  <si>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</si>
  <si>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</si>
  <si>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</si>
  <si>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</si>
  <si>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</si>
  <si>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</si>
  <si>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</si>
  <si>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</si>
  <si>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</si>
  <si>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</si>
  <si>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</si>
  <si>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</si>
  <si>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</si>
  <si>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</si>
  <si>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</si>
  <si>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</si>
  <si>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</si>
  <si>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</si>
  <si>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</si>
  <si>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</si>
  <si>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</si>
  <si>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</si>
  <si>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</si>
  <si>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</si>
  <si>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</si>
  <si>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</si>
  <si>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</si>
  <si>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</si>
  <si>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</si>
  <si>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</si>
  <si>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</si>
  <si>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</si>
  <si>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</si>
  <si>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</si>
  <si>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</si>
  <si>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</si>
  <si>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</si>
  <si>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</si>
  <si>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</si>
  <si>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</si>
  <si>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</si>
  <si>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</si>
  <si>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</si>
  <si>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</si>
  <si>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</si>
  <si>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</si>
  <si>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</si>
  <si>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</si>
  <si>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</si>
  <si>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</si>
  <si>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</si>
  <si>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</si>
  <si>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</si>
  <si>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</si>
  <si>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</si>
  <si>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</si>
  <si>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</si>
  <si>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</si>
  <si>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</si>
  <si>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</si>
  <si>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</si>
  <si>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</si>
  <si>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</si>
  <si>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</si>
  <si>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</si>
  <si>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</si>
  <si>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</si>
  <si>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</si>
  <si>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</si>
  <si>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</si>
  <si>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</si>
  <si>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</si>
  <si>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</si>
  <si>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</si>
  <si>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</si>
  <si>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</si>
  <si>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</si>
  <si>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</si>
  <si>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</si>
  <si>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</si>
  <si>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</si>
  <si>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</si>
  <si>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</si>
  <si>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</si>
  <si>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</si>
  <si>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</si>
  <si>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</si>
  <si>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</si>
  <si>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</si>
  <si>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</si>
  <si>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</si>
  <si>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</si>
  <si>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</si>
  <si>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</si>
  <si>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</si>
  <si>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</si>
  <si>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</si>
  <si>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</si>
  <si>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</si>
  <si>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</si>
  <si>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</si>
  <si>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</si>
  <si>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</si>
  <si>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</si>
  <si>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</si>
  <si>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</si>
  <si>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</si>
  <si>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</si>
  <si>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</si>
  <si>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</si>
  <si>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</si>
  <si>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</si>
  <si>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</si>
  <si>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</si>
  <si>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</si>
  <si>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</si>
  <si>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</si>
  <si>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</si>
  <si>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</si>
  <si>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</si>
  <si>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</si>
  <si>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</si>
  <si>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</si>
  <si>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</si>
  <si>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</si>
  <si>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</si>
  <si>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</si>
  <si>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</si>
  <si>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</si>
  <si>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</si>
  <si>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</si>
  <si>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</si>
  <si>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</si>
  <si>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</si>
  <si>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</si>
  <si>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</si>
  <si>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</si>
  <si>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</si>
  <si>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</si>
  <si>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</si>
  <si>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</si>
  <si>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</si>
  <si>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</si>
  <si>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</si>
  <si>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</si>
  <si>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</si>
  <si>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</si>
  <si>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</si>
  <si>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</si>
  <si>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</si>
  <si>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</si>
  <si>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</si>
  <si>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</si>
  <si>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</si>
  <si>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</si>
  <si>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</si>
  <si>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</si>
  <si>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</si>
  <si>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</si>
  <si>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</si>
  <si>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</si>
  <si>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</si>
  <si>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</si>
  <si>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</si>
  <si>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</si>
  <si>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</si>
  <si>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</si>
  <si>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</si>
  <si>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</si>
  <si>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</si>
  <si>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</si>
  <si>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</si>
  <si>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</si>
  <si>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</si>
  <si>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</si>
  <si>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</si>
  <si>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</si>
  <si>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</si>
  <si>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</si>
  <si>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</si>
  <si>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</si>
  <si>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</si>
  <si>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</si>
  <si>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</si>
  <si>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</si>
  <si>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</si>
  <si>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</si>
  <si>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</si>
  <si>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</si>
  <si>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</si>
  <si>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</si>
  <si>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</si>
  <si>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</si>
  <si>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</si>
  <si>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</si>
  <si>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</si>
  <si>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</si>
  <si>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</si>
  <si>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</si>
  <si>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</si>
  <si>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</si>
  <si>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</si>
  <si>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</si>
  <si>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</si>
  <si>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</si>
  <si>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</si>
  <si>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</si>
  <si>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</si>
  <si>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</si>
  <si>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</si>
  <si>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</si>
  <si>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</si>
  <si>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</si>
  <si>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</si>
  <si>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</si>
  <si>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</si>
  <si>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</si>
  <si>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</si>
  <si>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</si>
  <si>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</si>
  <si>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</si>
  <si>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</si>
  <si>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</si>
  <si>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</si>
  <si>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</si>
  <si>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</si>
  <si>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</si>
  <si>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</si>
  <si>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</si>
  <si>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</si>
  <si>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</si>
  <si>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</si>
  <si>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</si>
  <si>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</si>
  <si>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</si>
  <si>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</si>
  <si>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</si>
  <si>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</si>
  <si>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</si>
  <si>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</si>
  <si>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</si>
  <si>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</si>
  <si>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</si>
  <si>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</si>
  <si>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</si>
  <si>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</si>
  <si>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</si>
  <si>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</si>
  <si>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</si>
  <si>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</si>
  <si>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</si>
  <si>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</si>
  <si>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</si>
  <si>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</si>
  <si>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</si>
  <si>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</si>
  <si>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</si>
  <si>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</si>
  <si>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</si>
  <si>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</si>
  <si>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</si>
  <si>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</si>
  <si>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</si>
  <si>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</si>
  <si>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</si>
  <si>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</si>
  <si>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</si>
  <si>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</si>
  <si>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</si>
  <si>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</si>
  <si>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</si>
  <si>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</si>
  <si>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</si>
  <si>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</si>
  <si>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</si>
  <si>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</si>
  <si>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</si>
  <si>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</si>
  <si>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</si>
  <si>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</si>
  <si>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</si>
  <si>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</si>
  <si>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</si>
  <si>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</si>
  <si>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</si>
  <si>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</si>
  <si>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</si>
  <si>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</si>
  <si>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</si>
  <si>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</si>
  <si>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</si>
  <si>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</si>
  <si>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</si>
  <si>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</si>
  <si>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</si>
  <si>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</si>
  <si>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</si>
  <si>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</si>
  <si>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</si>
  <si>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</si>
  <si>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</si>
  <si>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</si>
  <si>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</si>
  <si>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</si>
  <si>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</si>
  <si>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</si>
  <si>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</si>
  <si>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</si>
  <si>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</si>
  <si>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</si>
  <si>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</si>
  <si>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</si>
  <si>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</si>
  <si>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</si>
  <si>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</si>
  <si>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</si>
  <si>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</si>
  <si>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</si>
  <si>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</si>
  <si>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</si>
  <si>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</si>
  <si>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</si>
  <si>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</si>
  <si>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</si>
  <si>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</si>
  <si>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</si>
  <si>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</si>
  <si>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</si>
  <si>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</si>
  <si>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</si>
  <si>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</si>
  <si>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</si>
  <si>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</si>
  <si>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</si>
  <si>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</si>
  <si>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</si>
  <si>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</si>
  <si>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</si>
  <si>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</si>
  <si>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</si>
  <si>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</si>
  <si>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</si>
  <si>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</si>
  <si>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</si>
  <si>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</si>
  <si>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</si>
  <si>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</si>
  <si>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</si>
  <si>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</si>
  <si>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</si>
  <si>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</si>
  <si>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</si>
  <si>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</si>
  <si>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</si>
  <si>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</si>
  <si>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</si>
  <si>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</si>
  <si>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</si>
  <si>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</si>
  <si>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</si>
  <si>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</si>
  <si>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</si>
  <si>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</si>
  <si>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</si>
  <si>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</si>
  <si>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</si>
  <si>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</si>
  <si>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</si>
  <si>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</si>
  <si>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</si>
  <si>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</si>
  <si>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</si>
  <si>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</si>
  <si>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</si>
  <si>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</si>
  <si>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</si>
  <si>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</si>
  <si>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</si>
  <si>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</si>
  <si>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</si>
  <si>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</si>
  <si>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</si>
  <si>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</si>
  <si>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</si>
  <si>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</si>
  <si>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</si>
  <si>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</si>
  <si>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</si>
  <si>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</si>
  <si>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</si>
  <si>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</si>
  <si>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</si>
  <si>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</si>
  <si>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</si>
  <si>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</si>
  <si>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</si>
  <si>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</si>
  <si>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</si>
  <si>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</si>
  <si>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</si>
  <si>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</si>
  <si>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</si>
  <si>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</si>
  <si>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</si>
  <si>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</si>
  <si>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</si>
  <si>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</si>
  <si>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</si>
  <si>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</si>
  <si>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</si>
  <si>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</si>
  <si>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</si>
  <si>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</si>
  <si>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</si>
  <si>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</si>
  <si>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</si>
  <si>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</si>
  <si>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</si>
  <si>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</si>
  <si>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</si>
  <si>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</si>
  <si>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</si>
  <si>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</si>
  <si>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</si>
  <si>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</si>
  <si>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</si>
  <si>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</si>
  <si>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</si>
  <si>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</si>
  <si>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</si>
  <si>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</si>
  <si>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</si>
  <si>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</si>
  <si>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</si>
  <si>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</si>
  <si>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</si>
  <si>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</si>
  <si>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</si>
  <si>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</si>
  <si>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</si>
  <si>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</si>
  <si>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</si>
  <si>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</si>
  <si>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</si>
  <si>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</si>
  <si>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</si>
  <si>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</si>
  <si>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</si>
  <si>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</si>
  <si>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</si>
  <si>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</si>
  <si>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</si>
  <si>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</si>
  <si>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</si>
  <si>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</si>
  <si>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</si>
  <si>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</si>
  <si>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</si>
  <si>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</si>
  <si>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</si>
  <si>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</si>
  <si>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</si>
  <si>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</si>
  <si>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</si>
  <si>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</si>
  <si>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</si>
  <si>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</si>
  <si>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</si>
  <si>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</si>
  <si>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</si>
  <si>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</si>
  <si>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</si>
  <si>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</si>
  <si>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</si>
  <si>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</si>
  <si>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</si>
  <si>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</si>
  <si>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</si>
  <si>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</si>
  <si>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</si>
  <si>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</si>
  <si>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</si>
  <si>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</si>
  <si>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</si>
  <si>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</si>
  <si>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</si>
  <si>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</si>
  <si>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</si>
  <si>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</si>
  <si>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</si>
  <si>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</si>
  <si>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</si>
  <si>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</si>
  <si>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</si>
  <si>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</si>
  <si>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</si>
  <si>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</si>
  <si>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</si>
  <si>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</si>
  <si>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</si>
  <si>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</si>
  <si>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</si>
  <si>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</si>
  <si>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</si>
  <si>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</si>
  <si>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</si>
  <si>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</si>
  <si>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</si>
  <si>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</si>
  <si>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</si>
  <si>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</si>
  <si>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</si>
  <si>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</si>
  <si>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</si>
  <si>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</si>
  <si>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</si>
  <si>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</si>
  <si>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</si>
  <si>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</si>
  <si>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</si>
  <si>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</si>
  <si>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</si>
  <si>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</si>
  <si>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</si>
  <si>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</si>
  <si>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</si>
  <si>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</si>
  <si>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</si>
  <si>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</si>
  <si>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</si>
  <si>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</si>
  <si>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</si>
  <si>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</si>
  <si>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</si>
  <si>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</si>
  <si>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</si>
  <si>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</si>
  <si>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</si>
  <si>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</si>
  <si>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</si>
  <si>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</si>
  <si>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</si>
  <si>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</si>
  <si>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</si>
  <si>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</si>
  <si>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</si>
  <si>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</si>
  <si>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</si>
  <si>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</si>
  <si>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</si>
  <si>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</si>
  <si>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</si>
  <si>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</si>
  <si>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</si>
  <si>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</si>
  <si>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</si>
  <si>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</si>
  <si>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</si>
  <si>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</si>
  <si>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</si>
  <si>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</si>
  <si>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</si>
  <si>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</si>
  <si>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</si>
  <si>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</si>
  <si>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</si>
  <si>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</si>
  <si>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</si>
  <si>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</si>
  <si>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</si>
  <si>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</si>
  <si>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</si>
  <si>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</si>
  <si>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</si>
  <si>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</si>
  <si>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</si>
  <si>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</si>
  <si>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</si>
  <si>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</si>
  <si>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</si>
  <si>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</si>
  <si>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</si>
  <si>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</si>
  <si>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</si>
  <si>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</si>
  <si>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</si>
  <si>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</si>
  <si>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</si>
  <si>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</si>
  <si>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</si>
  <si>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</si>
  <si>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</si>
  <si>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</si>
  <si>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</si>
  <si>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</si>
  <si>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</si>
  <si>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</si>
  <si>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</si>
  <si>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</si>
  <si>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</si>
  <si>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</si>
  <si>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</si>
  <si>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</si>
  <si>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</si>
  <si>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</si>
  <si>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</si>
  <si>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</si>
  <si>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</si>
  <si>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</si>
  <si>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</si>
  <si>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</si>
  <si>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</si>
  <si>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</si>
  <si>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</si>
  <si>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</si>
  <si>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</si>
  <si>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</si>
  <si>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</si>
  <si>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</si>
  <si>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</si>
  <si>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</si>
  <si>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</si>
  <si>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</si>
  <si>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</si>
  <si>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</si>
  <si>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</si>
  <si>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</si>
  <si>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</si>
  <si>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</si>
  <si>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</si>
  <si>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</si>
  <si>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</si>
  <si>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</si>
  <si>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</si>
  <si>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</si>
  <si>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</si>
  <si>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</si>
  <si>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</si>
  <si>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</si>
  <si>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</si>
  <si>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</si>
  <si>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</si>
  <si>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</si>
  <si>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</si>
  <si>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</si>
  <si>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</si>
  <si>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</si>
  <si>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</si>
  <si>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</si>
  <si>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</si>
  <si>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</si>
  <si>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</si>
  <si>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</si>
  <si>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</si>
  <si>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</si>
  <si>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</si>
  <si>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</si>
  <si>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</si>
  <si>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</si>
  <si>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</si>
  <si>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</si>
  <si>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</si>
  <si>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</si>
  <si>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</si>
  <si>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</si>
  <si>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</si>
  <si>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</si>
  <si>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</si>
  <si>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</si>
  <si>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</si>
  <si>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</si>
  <si>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</si>
  <si>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</si>
  <si>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</si>
  <si>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</si>
  <si>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</si>
  <si>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</si>
  <si>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</si>
  <si>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</si>
  <si>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</si>
  <si>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</si>
  <si>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</si>
  <si>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</si>
  <si>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</si>
  <si>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</si>
  <si>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</si>
  <si>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</si>
  <si>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</si>
  <si>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</si>
  <si>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</si>
  <si>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</si>
  <si>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</si>
  <si>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</si>
  <si>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</si>
  <si>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</si>
  <si>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</si>
  <si>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</si>
  <si>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</si>
  <si>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</si>
  <si>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</si>
  <si>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</si>
  <si>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</si>
  <si>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</si>
  <si>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</si>
  <si>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</si>
  <si>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</si>
  <si>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</si>
  <si>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</si>
  <si>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</si>
  <si>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</si>
  <si>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</si>
  <si>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</si>
  <si>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</si>
  <si>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</si>
  <si>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</si>
  <si>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</si>
  <si>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</si>
  <si>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</si>
  <si>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</si>
  <si>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</si>
  <si>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</si>
  <si>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</si>
  <si>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</si>
  <si>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</si>
  <si>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</si>
  <si>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</si>
  <si>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</si>
  <si>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</si>
  <si>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</si>
  <si>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</si>
  <si>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</si>
  <si>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</si>
  <si>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</si>
  <si>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</si>
  <si>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</si>
  <si>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</si>
  <si>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</si>
  <si>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</si>
  <si>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</si>
  <si>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</si>
  <si>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</si>
  <si>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</si>
  <si>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</si>
  <si>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</si>
  <si>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</si>
  <si>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</si>
  <si>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</si>
  <si>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</si>
  <si>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</si>
  <si>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</si>
  <si>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</si>
  <si>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</si>
  <si>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</si>
  <si>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</si>
  <si>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</si>
  <si>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</si>
  <si>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</si>
  <si>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</si>
  <si>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</si>
  <si>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</si>
  <si>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</si>
  <si>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</si>
  <si>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</si>
  <si>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</si>
  <si>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</si>
  <si>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</si>
  <si>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</si>
  <si>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</si>
  <si>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</si>
  <si>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</si>
  <si>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</si>
  <si>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</si>
  <si>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</si>
  <si>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</si>
  <si>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</si>
  <si>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</si>
  <si>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</si>
  <si>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</si>
  <si>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</si>
  <si>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</si>
  <si>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</si>
  <si>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</si>
  <si>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</si>
  <si>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</si>
  <si>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</si>
  <si>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</si>
  <si>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</si>
  <si>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</si>
  <si>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</si>
  <si>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</si>
  <si>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</si>
  <si>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</si>
  <si>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</si>
  <si>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</si>
  <si>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</si>
  <si>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</si>
  <si>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</si>
  <si>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</si>
  <si>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</si>
  <si>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</si>
  <si>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</si>
  <si>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</si>
  <si>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</si>
  <si>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</si>
  <si>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</si>
  <si>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</si>
  <si>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</si>
  <si>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</si>
  <si>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</si>
  <si>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</si>
  <si>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</si>
  <si>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</si>
  <si>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</si>
  <si>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</si>
  <si>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</si>
  <si>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</si>
  <si>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</si>
  <si>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</si>
  <si>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</si>
  <si>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</si>
  <si>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</si>
  <si>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</si>
  <si>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</si>
  <si>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</si>
  <si>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</si>
  <si>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</si>
  <si>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</si>
  <si>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</si>
  <si>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</si>
  <si>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</si>
  <si>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</si>
  <si>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</si>
  <si>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</si>
  <si>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</si>
  <si>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</si>
  <si>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</si>
  <si>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</si>
  <si>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</si>
  <si>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</si>
  <si>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</si>
  <si>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</si>
  <si>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</si>
  <si>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</si>
  <si>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</si>
  <si>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</si>
  <si>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</si>
  <si>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</si>
  <si>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</si>
  <si>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</si>
  <si>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</si>
  <si>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</si>
  <si>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</si>
  <si>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</si>
  <si>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</si>
  <si>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</si>
  <si>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</si>
  <si>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</si>
  <si>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</si>
  <si>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</si>
  <si>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</si>
  <si>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</si>
  <si>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</si>
  <si>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</si>
  <si>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</si>
  <si>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</si>
  <si>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</si>
  <si>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</si>
  <si>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</si>
  <si>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</si>
  <si>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</si>
  <si>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</si>
  <si>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</si>
  <si>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</si>
  <si>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</si>
  <si>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</si>
  <si>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</si>
  <si>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</si>
  <si>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</si>
  <si>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</si>
  <si>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</si>
  <si>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</si>
  <si>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</si>
  <si>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</si>
  <si>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</si>
  <si>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</si>
  <si>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</si>
  <si>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</si>
  <si>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</si>
  <si>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</si>
  <si>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</si>
  <si>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</si>
  <si>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</si>
  <si>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</si>
  <si>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</si>
  <si>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</si>
  <si>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</si>
  <si>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</si>
  <si>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</si>
  <si>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</si>
  <si>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</si>
  <si>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</si>
  <si>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</si>
  <si>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</si>
  <si>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</si>
  <si>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</si>
  <si>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</si>
  <si>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</si>
  <si>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</si>
  <si>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</si>
  <si>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</si>
  <si>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</si>
  <si>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</si>
  <si>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</si>
  <si>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</si>
  <si>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</si>
  <si>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</si>
  <si>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</si>
  <si>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</si>
  <si>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</si>
  <si>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</si>
  <si>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</si>
  <si>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</si>
  <si>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</si>
  <si>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</si>
  <si>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</si>
  <si>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</si>
  <si>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</si>
  <si>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</si>
  <si>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</si>
  <si>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</si>
  <si>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</si>
  <si>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</si>
  <si>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</si>
  <si>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</si>
  <si>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</si>
  <si>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</si>
  <si>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</si>
  <si>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</si>
  <si>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</si>
  <si>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</si>
  <si>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</si>
  <si>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</si>
  <si>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</si>
  <si>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</si>
  <si>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</si>
  <si>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</si>
  <si>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</si>
  <si>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</si>
  <si>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</si>
  <si>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</si>
  <si>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</si>
  <si>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</si>
  <si>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</si>
  <si>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</si>
  <si>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</si>
  <si>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</si>
  <si>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</si>
  <si>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</si>
  <si>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</si>
  <si>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</si>
  <si>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</si>
  <si>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</si>
  <si>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</si>
  <si>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</si>
  <si>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</si>
  <si>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</si>
  <si>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</si>
  <si>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</si>
  <si>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</si>
  <si>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</si>
  <si>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</si>
  <si>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</si>
  <si>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</si>
  <si>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</si>
  <si>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</si>
  <si>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</si>
  <si>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</si>
  <si>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</si>
  <si>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</si>
  <si>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</si>
  <si>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</si>
  <si>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</si>
  <si>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</si>
  <si>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</si>
  <si>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</si>
  <si>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</si>
  <si>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</si>
  <si>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</si>
  <si>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</si>
  <si>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</si>
  <si>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</si>
  <si>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</si>
  <si>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</si>
  <si>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</si>
  <si>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</si>
  <si>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</si>
  <si>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</si>
  <si>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</si>
  <si>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</si>
  <si>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</si>
  <si>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</si>
  <si>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</si>
  <si>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</si>
  <si>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</si>
  <si>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</si>
  <si>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</si>
  <si>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</si>
  <si>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</si>
  <si>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</si>
  <si>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</si>
  <si>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</si>
  <si>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</si>
  <si>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</si>
  <si>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</si>
  <si>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</si>
  <si>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</si>
  <si>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</si>
  <si>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</si>
  <si>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</si>
  <si>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</si>
  <si>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</si>
  <si>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</si>
  <si>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</si>
  <si>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</si>
  <si>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</si>
  <si>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</si>
  <si>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</si>
  <si>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</si>
  <si>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</si>
  <si>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</si>
  <si>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</si>
  <si>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</si>
  <si>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</si>
  <si>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</si>
  <si>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</si>
  <si>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</si>
  <si>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</si>
  <si>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</si>
  <si>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</si>
  <si>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</si>
  <si>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</si>
  <si>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</si>
  <si>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</si>
  <si>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</si>
  <si>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</si>
  <si>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</si>
  <si>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</si>
  <si>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</si>
  <si>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</si>
  <si>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</si>
  <si>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</si>
  <si>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</si>
  <si>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</si>
  <si>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</si>
  <si>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</si>
  <si>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</si>
  <si>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</si>
  <si>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</si>
  <si>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</si>
  <si>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</si>
  <si>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</si>
  <si>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</si>
  <si>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</si>
  <si>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</si>
  <si>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</si>
  <si>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</si>
  <si>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</si>
  <si>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</si>
  <si>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</si>
  <si>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</si>
  <si>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</si>
  <si>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</si>
  <si>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</si>
  <si>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</si>
  <si>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</si>
  <si>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</si>
  <si>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</si>
  <si>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</si>
  <si>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</si>
  <si>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</si>
  <si>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</si>
  <si>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</si>
  <si>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</si>
  <si>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</si>
  <si>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</si>
  <si>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</si>
  <si>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</si>
  <si>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</si>
  <si>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</si>
  <si>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</si>
  <si>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</si>
  <si>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</si>
  <si>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</si>
  <si>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</si>
  <si>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</si>
  <si>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</si>
  <si>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</si>
  <si>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</si>
  <si>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</si>
  <si>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</si>
  <si>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</si>
  <si>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</si>
  <si>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</si>
  <si>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</si>
  <si>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</si>
  <si>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</si>
  <si>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</si>
  <si>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</si>
  <si>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</si>
  <si>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</si>
  <si>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</si>
  <si>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</si>
  <si>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</si>
  <si>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</si>
  <si>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</si>
  <si>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</si>
  <si>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</si>
  <si>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</si>
  <si>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</si>
  <si>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</si>
  <si>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</si>
  <si>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</si>
  <si>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</si>
  <si>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</si>
  <si>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</si>
  <si>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</si>
  <si>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</si>
  <si>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</si>
  <si>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</si>
  <si>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</si>
  <si>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</si>
  <si>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</si>
  <si>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</si>
  <si>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</si>
  <si>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</si>
  <si>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</si>
  <si>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</si>
  <si>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</si>
  <si>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</si>
  <si>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</si>
  <si>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</si>
  <si>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</si>
  <si>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</si>
  <si>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</si>
  <si>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</si>
  <si>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</si>
  <si>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</si>
  <si>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</si>
  <si>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</si>
  <si>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</si>
  <si>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</si>
  <si>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</si>
  <si>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</si>
  <si>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</si>
  <si>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</si>
  <si>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</si>
  <si>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</si>
  <si>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</si>
  <si>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</si>
  <si>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</si>
  <si>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</si>
  <si>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</si>
  <si>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</si>
  <si>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</si>
  <si>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</si>
  <si>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</si>
  <si>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</si>
  <si>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</si>
  <si>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</si>
  <si>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</si>
  <si>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</si>
  <si>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</si>
  <si>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</si>
  <si>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</si>
  <si>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</si>
  <si>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</si>
  <si>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</si>
  <si>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</si>
  <si>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</si>
  <si>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</si>
  <si>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</si>
  <si>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</si>
  <si>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</si>
  <si>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</si>
  <si>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</si>
  <si>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</si>
  <si>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</si>
  <si>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</si>
  <si>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</si>
  <si>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</si>
  <si>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</si>
  <si>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</si>
  <si>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</si>
  <si>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</si>
  <si>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</si>
  <si>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</si>
  <si>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</si>
  <si>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</si>
  <si>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</si>
  <si>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</si>
  <si>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</si>
  <si>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</si>
  <si>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</si>
  <si>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</si>
  <si>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</si>
  <si>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</si>
  <si>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</si>
  <si>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</si>
  <si>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</si>
  <si>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</si>
  <si>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</si>
  <si>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</si>
  <si>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</si>
  <si>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</si>
  <si>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</si>
  <si>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</si>
  <si>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</si>
  <si>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</si>
  <si>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</si>
  <si>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</si>
  <si>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</si>
  <si>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</si>
  <si>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</si>
  <si>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</si>
  <si>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</si>
  <si>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</si>
  <si>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</si>
  <si>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</si>
  <si>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</si>
  <si>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</si>
  <si>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</si>
  <si>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</si>
  <si>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</si>
  <si>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</si>
  <si>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</si>
  <si>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</si>
  <si>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</si>
  <si>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</si>
  <si>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</si>
  <si>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</si>
  <si>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</si>
  <si>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</si>
  <si>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</si>
  <si>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</si>
  <si>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</si>
  <si>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</si>
  <si>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</si>
  <si>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</si>
  <si>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</si>
  <si>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</si>
  <si>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</si>
  <si>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</si>
  <si>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</si>
  <si>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</si>
  <si>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</si>
  <si>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</si>
  <si>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</si>
  <si>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</si>
  <si>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</si>
  <si>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</si>
  <si>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</si>
  <si>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</si>
  <si>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</si>
  <si>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</si>
  <si>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</si>
  <si>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</si>
  <si>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</si>
  <si>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</si>
  <si>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</si>
  <si>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</si>
  <si>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</si>
  <si>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</si>
  <si>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</si>
  <si>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</si>
  <si>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</si>
  <si>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</si>
  <si>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</si>
  <si>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</si>
  <si>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</si>
  <si>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</si>
  <si>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</si>
  <si>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</si>
  <si>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</si>
  <si>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</si>
  <si>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</si>
  <si>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</si>
  <si>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</si>
  <si>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</si>
  <si>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</si>
  <si>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</si>
  <si>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</si>
  <si>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</si>
  <si>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</si>
  <si>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</si>
  <si>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</si>
  <si>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</si>
  <si>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</si>
  <si>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</si>
  <si>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</si>
  <si>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</si>
  <si>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</si>
  <si>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</si>
  <si>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</si>
  <si>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</si>
  <si>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</si>
  <si>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</si>
  <si>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</si>
  <si>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</si>
  <si>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</si>
  <si>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</si>
  <si>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</si>
  <si>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</si>
  <si>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</si>
  <si>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</si>
  <si>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</si>
  <si>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</si>
  <si>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</si>
  <si>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</si>
  <si>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</si>
  <si>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</si>
  <si>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</si>
  <si>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</si>
  <si>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</si>
  <si>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</si>
  <si>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</si>
  <si>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</si>
  <si>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</si>
  <si>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</si>
  <si>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</si>
  <si>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</si>
  <si>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</si>
  <si>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</si>
  <si>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</si>
  <si>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</si>
  <si>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</si>
  <si>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</si>
  <si>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</si>
  <si>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</si>
  <si>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</si>
  <si>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</si>
  <si>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</si>
  <si>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</si>
  <si>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</si>
  <si>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</si>
  <si>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</si>
  <si>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</si>
  <si>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</si>
  <si>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</si>
  <si>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</si>
  <si>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</si>
  <si>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</si>
  <si>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</si>
  <si>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</si>
  <si>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</si>
  <si>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</si>
  <si>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</si>
  <si>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</si>
  <si>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</si>
  <si>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</si>
  <si>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</si>
  <si>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</si>
  <si>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</si>
  <si>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</si>
  <si>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</si>
  <si>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</si>
  <si>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</si>
  <si>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</si>
  <si>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</si>
  <si>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</si>
  <si>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</si>
  <si>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</si>
  <si>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</si>
  <si>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</si>
  <si>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</si>
  <si>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</si>
  <si>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</si>
  <si>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</si>
  <si>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</si>
  <si>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</si>
  <si>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</si>
  <si>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</si>
  <si>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</si>
  <si>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</si>
  <si>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</si>
  <si>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</si>
  <si>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</si>
  <si>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</si>
  <si>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</si>
  <si>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</si>
  <si>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</si>
  <si>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</si>
  <si>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</si>
  <si>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</si>
  <si>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</si>
  <si>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</si>
  <si>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</si>
  <si>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</si>
  <si>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</si>
  <si>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</si>
  <si>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</si>
  <si>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</si>
  <si>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</si>
  <si>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</si>
  <si>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</si>
  <si>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</si>
  <si>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</si>
  <si>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</si>
  <si>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</si>
  <si>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</si>
  <si>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</si>
  <si>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</si>
  <si>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</si>
  <si>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</si>
  <si>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</si>
  <si>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</si>
  <si>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</si>
  <si>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</si>
  <si>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</si>
  <si>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</si>
  <si>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</si>
  <si>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</si>
  <si>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</si>
  <si>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</si>
  <si>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</si>
  <si>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</si>
  <si>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</si>
  <si>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</si>
  <si>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</si>
  <si>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</si>
  <si>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</si>
  <si>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</si>
  <si>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</si>
  <si>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</si>
  <si>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</si>
  <si>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</si>
  <si>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</si>
  <si>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</si>
  <si>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</si>
  <si>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</si>
  <si>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</si>
  <si>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</si>
  <si>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</si>
  <si>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</si>
  <si>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</si>
  <si>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</si>
  <si>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</si>
  <si>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</si>
  <si>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</si>
  <si>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</si>
  <si>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</si>
  <si>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</si>
  <si>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</si>
  <si>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</si>
  <si>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</si>
  <si>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</si>
  <si>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</si>
  <si>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</si>
  <si>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</si>
  <si>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</si>
  <si>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</si>
  <si>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</si>
  <si>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</si>
  <si>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</si>
  <si>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</si>
  <si>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</si>
  <si>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</si>
  <si>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</si>
  <si>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</si>
  <si>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</si>
  <si>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</si>
  <si>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</si>
  <si>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</si>
  <si>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</si>
  <si>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</si>
  <si>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</si>
  <si>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</si>
  <si>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</si>
  <si>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</si>
  <si>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</si>
  <si>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</si>
  <si>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</si>
  <si>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</si>
  <si>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</si>
  <si>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</si>
  <si>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</si>
  <si>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</si>
  <si>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</si>
  <si>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</si>
  <si>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</si>
  <si>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</si>
  <si>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</si>
  <si>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</si>
  <si>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</si>
  <si>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</si>
  <si>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</si>
  <si>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</si>
  <si>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</si>
  <si>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</si>
  <si>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</si>
  <si>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</si>
  <si>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</si>
  <si>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</si>
  <si>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</si>
  <si>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</si>
  <si>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</si>
  <si>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</si>
  <si>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</si>
  <si>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</si>
  <si>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</si>
  <si>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</si>
  <si>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</si>
  <si>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</si>
  <si>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</si>
  <si>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</si>
  <si>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</si>
  <si>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</si>
  <si>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</si>
  <si>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</si>
  <si>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</si>
  <si>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</si>
  <si>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</si>
  <si>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</si>
  <si>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</si>
  <si>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</si>
  <si>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</si>
  <si>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</si>
  <si>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</si>
  <si>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</si>
  <si>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</si>
  <si>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</si>
  <si>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</si>
  <si>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</si>
  <si>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</si>
  <si>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</si>
  <si>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</si>
  <si>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</si>
  <si>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</si>
  <si>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</si>
  <si>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</si>
  <si>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</si>
  <si>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</si>
  <si>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</si>
  <si>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</si>
  <si>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</si>
  <si>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</si>
  <si>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</si>
  <si>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</si>
  <si>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</si>
  <si>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</si>
  <si>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</si>
  <si>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</si>
  <si>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</si>
  <si>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</si>
  <si>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</si>
  <si>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</si>
  <si>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</si>
  <si>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</si>
  <si>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</si>
  <si>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</si>
  <si>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</si>
  <si>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</si>
  <si>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</si>
  <si>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</si>
  <si>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</si>
  <si>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</si>
  <si>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</si>
  <si>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</si>
  <si>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</si>
  <si>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</si>
  <si>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</si>
  <si>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</si>
  <si>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</si>
  <si>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</si>
  <si>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</si>
  <si>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</si>
  <si>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</si>
  <si>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</si>
  <si>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</si>
  <si>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</si>
  <si>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</si>
  <si>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</si>
  <si>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</si>
  <si>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</si>
  <si>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</si>
  <si>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</si>
  <si>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</si>
  <si>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</si>
  <si>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</si>
  <si>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</si>
  <si>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</si>
  <si>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</si>
  <si>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</si>
  <si>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</si>
  <si>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</si>
  <si>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</si>
  <si>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</si>
  <si>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</si>
  <si>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</si>
  <si>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</si>
  <si>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</si>
  <si>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</si>
  <si>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</si>
  <si>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</si>
  <si>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</si>
  <si>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</si>
  <si>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</si>
  <si>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</si>
  <si>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</si>
  <si>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</si>
  <si>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</si>
  <si>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</si>
  <si>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</si>
  <si>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</si>
  <si>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</si>
  <si>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</si>
  <si>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</si>
  <si>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</si>
  <si>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</si>
  <si>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</si>
  <si>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</si>
  <si>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</si>
  <si>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</si>
  <si>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</si>
  <si>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</si>
  <si>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</si>
  <si>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</si>
  <si>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</si>
  <si>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</si>
  <si>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</si>
  <si>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</si>
  <si>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</si>
  <si>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</si>
  <si>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</si>
  <si>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</si>
  <si>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</si>
  <si>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</si>
  <si>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</si>
  <si>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</si>
  <si>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</si>
  <si>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</si>
  <si>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</si>
  <si>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</si>
  <si>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</si>
  <si>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</si>
  <si>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</si>
  <si>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</si>
  <si>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</si>
  <si>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</si>
  <si>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</si>
  <si>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</si>
  <si>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</si>
  <si>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</si>
  <si>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</si>
  <si>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</si>
  <si>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</si>
  <si>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</si>
  <si>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</si>
  <si>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</si>
  <si>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</si>
  <si>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</si>
  <si>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</si>
  <si>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</si>
  <si>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</si>
  <si>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</si>
  <si>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</si>
  <si>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</si>
  <si>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</si>
  <si>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</si>
  <si>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</si>
  <si>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</si>
  <si>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</si>
  <si>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</si>
  <si>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</si>
  <si>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</si>
  <si>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</si>
  <si>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</si>
  <si>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</si>
  <si>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</si>
  <si>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</si>
  <si>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</si>
  <si>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</si>
  <si>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</si>
  <si>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</si>
  <si>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</si>
  <si>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</si>
  <si>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</si>
  <si>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</si>
  <si>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</si>
  <si>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</si>
  <si>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</si>
  <si>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</si>
  <si>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</si>
  <si>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</si>
  <si>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</si>
  <si>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</si>
  <si>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</si>
  <si>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</si>
  <si>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</si>
  <si>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</si>
  <si>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</si>
  <si>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</si>
  <si>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</si>
  <si>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</si>
  <si>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</si>
  <si>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</si>
  <si>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</si>
  <si>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</si>
  <si>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</si>
  <si>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</si>
  <si>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</si>
  <si>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</si>
  <si>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</si>
  <si>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</si>
  <si>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</si>
  <si>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</si>
  <si>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</si>
  <si>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</si>
  <si>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</si>
  <si>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</si>
  <si>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</si>
  <si>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</si>
  <si>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</si>
  <si>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</si>
  <si>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</si>
  <si>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</si>
  <si>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</si>
  <si>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</si>
  <si>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</si>
  <si>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</si>
  <si>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</si>
  <si>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</si>
  <si>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</si>
  <si>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</si>
  <si>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</si>
  <si>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</si>
  <si>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</si>
  <si>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</si>
  <si>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</si>
  <si>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</si>
  <si>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</si>
  <si>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</si>
  <si>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</si>
  <si>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</si>
  <si>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</si>
  <si>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</si>
  <si>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</si>
  <si>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</si>
  <si>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</si>
  <si>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</si>
  <si>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</si>
  <si>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</si>
  <si>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</si>
  <si>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</si>
  <si>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</si>
  <si>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</si>
  <si>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</si>
  <si>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</si>
  <si>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</si>
  <si>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</si>
  <si>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</si>
  <si>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</si>
  <si>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</si>
  <si>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</si>
  <si>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</si>
  <si>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</si>
  <si>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</si>
  <si>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</si>
  <si>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</si>
  <si>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</si>
  <si>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</si>
  <si>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</si>
  <si>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</si>
  <si>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</si>
  <si>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</si>
  <si>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</si>
  <si>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</si>
  <si>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</si>
  <si>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</si>
  <si>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</si>
  <si>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</si>
  <si>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</si>
  <si>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</si>
  <si>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</si>
  <si>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</si>
  <si>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</si>
  <si>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</si>
  <si>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</si>
  <si>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</si>
  <si>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</si>
  <si>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</si>
  <si>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</si>
  <si>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</si>
  <si>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</si>
  <si>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</si>
  <si>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</si>
  <si>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</si>
  <si>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</si>
  <si>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</si>
  <si>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</si>
  <si>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</si>
  <si>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</si>
  <si>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</si>
  <si>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</si>
  <si>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</si>
  <si>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</si>
  <si>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</si>
  <si>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</si>
  <si>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</si>
  <si>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</si>
  <si>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</si>
  <si>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</si>
  <si>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</si>
  <si>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</si>
  <si>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</si>
  <si>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</si>
  <si>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</si>
  <si>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</si>
  <si>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</si>
  <si>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</si>
  <si>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</si>
  <si>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</si>
  <si>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</si>
  <si>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</si>
  <si>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</si>
  <si>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</si>
  <si>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</si>
  <si>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</si>
  <si>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</si>
  <si>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</si>
  <si>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</si>
  <si>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</si>
  <si>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</si>
  <si>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</si>
  <si>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</si>
  <si>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</si>
  <si>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</si>
  <si>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</si>
  <si>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</si>
  <si>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</si>
  <si>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</si>
  <si>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</si>
  <si>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</si>
  <si>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</si>
  <si>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</si>
  <si>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</si>
  <si>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</si>
  <si>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</si>
  <si>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</si>
  <si>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</si>
  <si>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</si>
  <si>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</si>
  <si>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</si>
  <si>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</si>
  <si>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</si>
  <si>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</si>
  <si>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</si>
  <si>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</si>
  <si>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</si>
  <si>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</si>
  <si>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</si>
  <si>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</si>
  <si>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</si>
  <si>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</si>
  <si>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</si>
  <si>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</si>
  <si>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</si>
  <si>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</si>
  <si>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</si>
  <si>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</si>
  <si>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</si>
  <si>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</si>
  <si>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</si>
  <si>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</si>
  <si>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</si>
  <si>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</si>
  <si>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</si>
  <si>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</si>
  <si>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</si>
  <si>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</si>
  <si>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</si>
  <si>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</si>
  <si>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</si>
  <si>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</si>
  <si>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</si>
  <si>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</si>
  <si>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</si>
  <si>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</si>
  <si>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</si>
  <si>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</si>
  <si>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</si>
  <si>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</si>
  <si>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</si>
  <si>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</si>
  <si>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</si>
  <si>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</si>
  <si>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</si>
  <si>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</si>
  <si>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</si>
  <si>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</si>
  <si>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</si>
  <si>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</si>
  <si>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</si>
  <si>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</si>
  <si>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</si>
  <si>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</si>
  <si>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</si>
  <si>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</si>
  <si>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</si>
  <si>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</si>
  <si>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</si>
  <si>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</si>
  <si>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</si>
  <si>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</si>
  <si>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</si>
  <si>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</si>
  <si>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</si>
  <si>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</si>
  <si>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</si>
  <si>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</si>
  <si>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</si>
  <si>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</si>
  <si>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</si>
  <si>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</si>
  <si>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</si>
  <si>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</si>
  <si>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</si>
  <si>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</si>
  <si>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</si>
  <si>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</si>
  <si>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</si>
  <si>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</si>
  <si>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</si>
  <si>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</si>
  <si>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</si>
  <si>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</si>
  <si>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</si>
  <si>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</si>
  <si>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</si>
  <si>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</si>
  <si>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</si>
  <si>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</si>
  <si>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</si>
  <si>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</si>
  <si>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</si>
  <si>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</si>
  <si>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</si>
  <si>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</si>
  <si>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</si>
  <si>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</si>
  <si>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</si>
  <si>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</si>
  <si>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</si>
  <si>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</si>
  <si>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</si>
  <si>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</si>
  <si>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</si>
  <si>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</si>
  <si>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</si>
  <si>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</si>
  <si>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</si>
  <si>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</si>
  <si>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</si>
  <si>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</si>
  <si>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</si>
  <si>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</si>
  <si>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</si>
  <si>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</si>
  <si>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</si>
  <si>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</si>
  <si>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</si>
  <si>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</si>
  <si>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</si>
  <si>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</si>
  <si>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</si>
  <si>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</si>
  <si>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</si>
  <si>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</si>
  <si>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</si>
  <si>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</si>
  <si>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</si>
  <si>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</si>
  <si>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</si>
  <si>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</si>
  <si>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</si>
  <si>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</si>
  <si>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</si>
  <si>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</si>
  <si>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</si>
  <si>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</si>
  <si>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</si>
  <si>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</si>
  <si>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</si>
  <si>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</si>
  <si>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</si>
  <si>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</si>
  <si>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</si>
  <si>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</si>
  <si>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</si>
  <si>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</si>
  <si>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</si>
  <si>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</si>
  <si>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</si>
  <si>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</si>
  <si>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</si>
  <si>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</si>
  <si>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</si>
  <si>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</si>
  <si>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</si>
  <si>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</si>
  <si>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</si>
  <si>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</si>
  <si>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</si>
  <si>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</si>
  <si>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</si>
  <si>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</si>
  <si>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</si>
  <si>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</si>
  <si>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</si>
  <si>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</si>
  <si>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</si>
  <si>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</si>
  <si>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</si>
  <si>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</si>
  <si>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</si>
  <si>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</si>
  <si>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</si>
  <si>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</si>
  <si>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</si>
  <si>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</si>
  <si>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</si>
  <si>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</si>
  <si>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</si>
  <si>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</si>
  <si>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</si>
  <si>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</si>
  <si>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</si>
  <si>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</si>
  <si>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</si>
  <si>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</si>
  <si>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</si>
  <si>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</si>
  <si>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</si>
  <si>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</si>
  <si>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</si>
  <si>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</si>
  <si>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</si>
  <si>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</si>
  <si>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</si>
  <si>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</si>
  <si>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</si>
  <si>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</si>
  <si>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</si>
  <si>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</si>
  <si>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</si>
  <si>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</si>
  <si>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</si>
  <si>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</si>
  <si>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</si>
  <si>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</si>
  <si>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</si>
  <si>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</si>
  <si>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</si>
  <si>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</si>
  <si>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</si>
  <si>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</si>
  <si>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</si>
  <si>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</si>
  <si>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</si>
  <si>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</si>
  <si>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</si>
  <si>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</si>
  <si>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</si>
  <si>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</si>
  <si>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</si>
  <si>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</si>
  <si>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</si>
  <si>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</si>
  <si>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</si>
  <si>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</si>
  <si>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</si>
  <si>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</si>
  <si>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</si>
  <si>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</si>
  <si>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</si>
  <si>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</si>
  <si>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</si>
  <si>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</si>
  <si>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</si>
  <si>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</si>
  <si>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</si>
  <si>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</si>
  <si>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</si>
  <si>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</si>
  <si>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</si>
  <si>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</si>
  <si>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</si>
  <si>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</si>
  <si>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</si>
  <si>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</si>
  <si>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</si>
  <si>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</si>
  <si>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</si>
  <si>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</si>
  <si>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</si>
  <si>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</si>
  <si>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</si>
  <si>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</si>
  <si>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</si>
  <si>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</si>
  <si>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</si>
  <si>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</si>
  <si>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</si>
  <si>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</si>
  <si>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</si>
  <si>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</si>
  <si>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</si>
  <si>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</si>
  <si>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</si>
  <si>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</si>
  <si>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</si>
  <si>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</si>
  <si>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</si>
  <si>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</si>
  <si>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</si>
  <si>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</si>
  <si>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</si>
  <si>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</si>
  <si>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</si>
  <si>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</si>
  <si>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</si>
  <si>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</si>
  <si>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</si>
  <si>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</si>
  <si>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</si>
  <si>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</si>
  <si>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</si>
  <si>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</si>
  <si>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</si>
  <si>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</si>
  <si>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</si>
  <si>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</si>
  <si>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</si>
  <si>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</si>
  <si>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</si>
  <si>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</si>
  <si>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</si>
  <si>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</si>
  <si>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</si>
  <si>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</si>
  <si>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</si>
  <si>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</si>
  <si>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</si>
  <si>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</si>
  <si>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</si>
  <si>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</si>
  <si>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</si>
  <si>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</si>
  <si>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</si>
  <si>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</si>
  <si>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</si>
  <si>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</si>
  <si>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</si>
  <si>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</si>
  <si>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</si>
  <si>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</si>
  <si>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</si>
  <si>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</si>
  <si>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</si>
  <si>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</si>
  <si>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</si>
  <si>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</si>
  <si>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</si>
  <si>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</si>
  <si>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</si>
  <si>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</si>
  <si>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</si>
  <si>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</si>
  <si>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</si>
  <si>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</si>
  <si>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</si>
  <si>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</si>
  <si>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</si>
  <si>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</si>
  <si>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</si>
  <si>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</si>
  <si>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</si>
  <si>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</si>
  <si>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</si>
  <si>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</si>
  <si>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</si>
  <si>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</si>
  <si>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</si>
  <si>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</si>
  <si>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</si>
  <si>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</si>
  <si>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</si>
  <si>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</si>
  <si>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</si>
  <si>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</si>
  <si>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</si>
  <si>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</si>
  <si>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</si>
  <si>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</si>
  <si>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</si>
  <si>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</si>
  <si>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</si>
  <si>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</si>
  <si>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</si>
  <si>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</si>
  <si>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</si>
  <si>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</si>
  <si>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</si>
  <si>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</si>
  <si>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</si>
  <si>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</si>
  <si>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</si>
  <si>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</si>
  <si>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</si>
  <si>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</si>
  <si>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</si>
  <si>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</si>
  <si>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</si>
  <si>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</si>
  <si>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</si>
  <si>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</si>
  <si>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</si>
  <si>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</si>
  <si>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</si>
  <si>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</si>
  <si>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</si>
  <si>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</si>
  <si>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</si>
  <si>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</si>
  <si>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</si>
  <si>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</si>
  <si>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</si>
  <si>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</si>
  <si>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</si>
  <si>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</si>
  <si>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</si>
  <si>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</si>
  <si>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</si>
  <si>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</si>
  <si>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</si>
  <si>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</si>
  <si>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</si>
  <si>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</si>
  <si>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</si>
  <si>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</si>
  <si>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</si>
  <si>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</si>
  <si>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</si>
  <si>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</si>
  <si>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</si>
  <si>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</si>
  <si>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</si>
  <si>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</si>
  <si>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</si>
  <si>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</si>
  <si>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</si>
  <si>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</si>
  <si>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</si>
  <si>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</si>
  <si>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</si>
  <si>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</si>
  <si>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</si>
  <si>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</si>
  <si>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</si>
  <si>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</si>
  <si>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</si>
  <si>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</si>
  <si>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</si>
  <si>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</si>
  <si>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</si>
  <si>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</si>
  <si>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</si>
  <si>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</si>
  <si>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</si>
  <si>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</si>
  <si>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</si>
  <si>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</si>
  <si>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</si>
  <si>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</si>
  <si>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</si>
  <si>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</si>
  <si>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</si>
  <si>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</si>
  <si>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</si>
  <si>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</si>
  <si>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</si>
  <si>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</si>
  <si>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</si>
  <si>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</si>
  <si>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</si>
  <si>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</si>
  <si>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</si>
  <si>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</si>
  <si>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</si>
  <si>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</si>
  <si>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</si>
  <si>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</si>
  <si>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</si>
  <si>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</si>
  <si>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</si>
  <si>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</si>
  <si>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</si>
  <si>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</si>
  <si>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</si>
  <si>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</si>
  <si>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</si>
  <si>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</si>
  <si>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</si>
  <si>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</si>
  <si>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</si>
  <si>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</si>
  <si>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</si>
  <si>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</si>
  <si>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</si>
  <si>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</si>
  <si>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</si>
  <si>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</si>
  <si>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</si>
  <si>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</si>
  <si>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</si>
  <si>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</si>
  <si>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</si>
  <si>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</si>
  <si>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</si>
  <si>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</si>
  <si>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</si>
  <si>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</si>
  <si>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</si>
  <si>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</si>
  <si>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</si>
  <si>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</si>
  <si>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</si>
  <si>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</si>
  <si>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</si>
  <si>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</si>
  <si>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</si>
  <si>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</si>
  <si>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</si>
  <si>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</si>
  <si>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</si>
  <si>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</si>
  <si>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</si>
  <si>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</si>
  <si>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</si>
  <si>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</si>
  <si>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</si>
  <si>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</si>
  <si>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</si>
  <si>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</si>
  <si>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</si>
  <si>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</si>
  <si>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</si>
  <si>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</si>
  <si>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</si>
  <si>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</si>
  <si>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</si>
  <si>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</si>
  <si>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</si>
  <si>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</si>
  <si>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</si>
  <si>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</si>
  <si>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</si>
  <si>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</si>
  <si>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</si>
  <si>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</si>
  <si>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</si>
  <si>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</si>
  <si>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</si>
  <si>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</si>
  <si>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</si>
  <si>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</si>
  <si>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</si>
  <si>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</si>
  <si>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</si>
  <si>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</si>
  <si>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</si>
  <si>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</si>
  <si>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</si>
  <si>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</si>
  <si>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</si>
  <si>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</si>
  <si>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</si>
  <si>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</si>
  <si>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</si>
  <si>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</si>
  <si>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</si>
  <si>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</si>
  <si>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</si>
  <si>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</si>
  <si>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</si>
  <si>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</si>
  <si>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</si>
  <si>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</si>
  <si>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</si>
  <si>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</si>
  <si>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</si>
  <si>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</si>
  <si>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</si>
  <si>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</si>
  <si>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</si>
  <si>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</si>
  <si>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</si>
  <si>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</si>
  <si>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</si>
  <si>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</si>
  <si>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</si>
  <si>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</si>
  <si>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</si>
  <si>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</si>
  <si>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</si>
  <si>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</si>
  <si>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</si>
  <si>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</si>
  <si>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</si>
  <si>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</si>
  <si>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</si>
  <si>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</si>
  <si>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</si>
  <si>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</si>
  <si>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</si>
  <si>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</si>
  <si>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</si>
  <si>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</si>
  <si>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</si>
  <si>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</si>
  <si>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</si>
  <si>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</si>
  <si>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</si>
  <si>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</si>
  <si>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</si>
  <si>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</si>
  <si>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</si>
  <si>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</si>
  <si>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</si>
  <si>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</si>
  <si>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</si>
  <si>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</si>
  <si>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</si>
  <si>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</si>
  <si>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</si>
  <si>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</si>
  <si>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</si>
  <si>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</si>
  <si>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</si>
  <si>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</si>
  <si>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</si>
  <si>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</si>
  <si>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</si>
  <si>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</si>
  <si>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</si>
  <si>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</si>
  <si>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</si>
  <si>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</si>
  <si>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</si>
  <si>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</si>
  <si>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</si>
  <si>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</si>
  <si>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</si>
  <si>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</si>
  <si>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</si>
  <si>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</si>
  <si>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</si>
  <si>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</si>
  <si>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</si>
  <si>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</si>
  <si>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</si>
  <si>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</si>
  <si>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</si>
  <si>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</si>
  <si>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</si>
  <si>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</si>
  <si>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</si>
  <si>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</si>
  <si>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</si>
  <si>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</si>
  <si>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</si>
  <si>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</si>
  <si>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</si>
  <si>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</si>
  <si>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</si>
  <si>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</si>
  <si>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</si>
  <si>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</si>
  <si>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</si>
  <si>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</si>
  <si>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</si>
  <si>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</si>
  <si>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</si>
  <si>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</si>
  <si>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</si>
  <si>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</si>
  <si>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</si>
  <si>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</si>
  <si>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</si>
  <si>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</si>
  <si>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</si>
  <si>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</si>
  <si>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</si>
  <si>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</si>
  <si>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</si>
  <si>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</si>
  <si>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</si>
  <si>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</si>
  <si>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</si>
  <si>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</si>
  <si>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</si>
  <si>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</si>
  <si>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</si>
  <si>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</si>
  <si>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</si>
  <si>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</si>
  <si>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</si>
  <si>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</si>
  <si>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</si>
  <si>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</si>
  <si>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</si>
  <si>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</si>
  <si>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</si>
  <si>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</si>
  <si>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</si>
  <si>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</si>
  <si>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</si>
  <si>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</si>
  <si>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</si>
  <si>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</si>
  <si>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</si>
  <si>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</si>
  <si>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</si>
  <si>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</si>
  <si>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</si>
  <si>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</si>
  <si>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</si>
  <si>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</si>
  <si>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</si>
  <si>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</si>
  <si>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</si>
  <si>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</si>
  <si>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</si>
  <si>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</si>
  <si>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</si>
  <si>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</si>
  <si>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</si>
  <si>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</si>
  <si>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</si>
  <si>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</si>
  <si>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</si>
  <si>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</si>
  <si>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</si>
  <si>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</si>
  <si>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</si>
  <si>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</si>
  <si>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</si>
  <si>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</si>
  <si>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</si>
  <si>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</si>
  <si>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</si>
  <si>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</si>
  <si>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</si>
  <si>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</si>
  <si>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</si>
  <si>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</si>
  <si>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</si>
  <si>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</si>
  <si>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</si>
  <si>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</si>
  <si>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</si>
  <si>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</si>
  <si>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</si>
  <si>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</si>
  <si>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</si>
  <si>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</si>
  <si>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</si>
  <si>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</si>
  <si>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</si>
  <si>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</si>
  <si>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</si>
  <si>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</si>
  <si>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</si>
  <si>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</si>
  <si>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</si>
  <si>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</si>
  <si>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</si>
  <si>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</si>
  <si>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</si>
  <si>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</si>
  <si>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</si>
  <si>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</si>
  <si>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</si>
  <si>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</si>
  <si>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</si>
  <si>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</si>
  <si>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</si>
  <si>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</si>
  <si>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</si>
  <si>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</si>
  <si>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</si>
  <si>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</si>
  <si>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</si>
  <si>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</si>
  <si>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</si>
  <si>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</si>
  <si>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</si>
  <si>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</si>
  <si>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</si>
  <si>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</si>
  <si>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</si>
  <si>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</si>
  <si>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</si>
  <si>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</si>
  <si>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</si>
  <si>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</si>
  <si>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</si>
  <si>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</si>
  <si>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</si>
  <si>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</si>
  <si>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</si>
  <si>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</si>
  <si>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</si>
  <si>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</si>
  <si>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</si>
  <si>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</si>
  <si>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</si>
  <si>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</si>
  <si>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</si>
  <si>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</si>
  <si>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</si>
  <si>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</si>
  <si>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</si>
  <si>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</si>
  <si>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</si>
  <si>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</si>
  <si>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</si>
  <si>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</si>
  <si>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</si>
  <si>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</si>
  <si>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</si>
  <si>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</si>
  <si>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</si>
  <si>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</si>
  <si>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</si>
  <si>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</si>
  <si>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</si>
  <si>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</si>
  <si>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</si>
  <si>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</si>
  <si>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</si>
  <si>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</si>
  <si>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</si>
  <si>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</si>
  <si>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</si>
  <si>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</si>
  <si>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</si>
  <si>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</si>
  <si>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</si>
  <si>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</si>
  <si>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</si>
  <si>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</si>
  <si>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</si>
  <si>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</si>
  <si>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</si>
  <si>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</si>
  <si>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</si>
  <si>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</si>
  <si>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</si>
  <si>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</si>
  <si>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</si>
  <si>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</si>
  <si>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</si>
  <si>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</si>
  <si>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</si>
  <si>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</si>
  <si>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</si>
  <si>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</si>
  <si>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</si>
  <si>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</si>
  <si>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</si>
  <si>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</si>
  <si>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</si>
  <si>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</si>
  <si>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</si>
  <si>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</si>
  <si>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</si>
  <si>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</si>
  <si>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</si>
  <si>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</si>
  <si>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</si>
  <si>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</si>
  <si>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</si>
  <si>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</si>
  <si>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</si>
  <si>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</si>
  <si>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</si>
  <si>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</si>
  <si>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</si>
  <si>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</si>
  <si>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</si>
  <si>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</si>
  <si>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</si>
  <si>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</si>
  <si>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</si>
  <si>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</si>
  <si>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</si>
  <si>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</si>
  <si>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</si>
  <si>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</si>
  <si>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</si>
  <si>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</si>
  <si>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</si>
  <si>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</si>
  <si>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</si>
  <si>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</si>
  <si>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</si>
  <si>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</si>
  <si>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</si>
  <si>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</si>
  <si>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</si>
  <si>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</si>
  <si>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</si>
  <si>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</si>
  <si>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</si>
  <si>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</si>
  <si>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</si>
  <si>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</si>
  <si>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</si>
  <si>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</si>
  <si>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</si>
  <si>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</si>
  <si>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</si>
  <si>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</si>
  <si>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</si>
  <si>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</si>
  <si>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</si>
  <si>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</si>
  <si>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</si>
  <si>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</si>
  <si>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</si>
  <si>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</si>
  <si>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</si>
  <si>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</si>
  <si>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</si>
  <si>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</si>
  <si>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</si>
  <si>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</si>
  <si>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</si>
  <si>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</si>
  <si>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</si>
  <si>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</si>
  <si>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</si>
  <si>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</si>
  <si>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</si>
  <si>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</si>
  <si>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</si>
  <si>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</si>
  <si>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</si>
  <si>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</si>
  <si>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</si>
  <si>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</si>
  <si>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</si>
  <si>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</si>
  <si>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</si>
  <si>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</si>
  <si>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</si>
  <si>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</si>
  <si>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</si>
  <si>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</si>
  <si>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</si>
  <si>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</si>
  <si>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</si>
  <si>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</si>
  <si>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</si>
  <si>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</si>
  <si>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</si>
  <si>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</si>
  <si>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</si>
  <si>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</si>
  <si>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</si>
  <si>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</si>
  <si>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</si>
  <si>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</si>
  <si>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</si>
  <si>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</si>
  <si>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</si>
  <si>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</si>
  <si>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</si>
  <si>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</si>
  <si>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</si>
  <si>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</si>
  <si>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</si>
  <si>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</si>
  <si>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</si>
  <si>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</si>
  <si>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</si>
  <si>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</si>
  <si>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</si>
  <si>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</si>
  <si>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</si>
  <si>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</si>
  <si>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</si>
  <si>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</si>
  <si>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</si>
  <si>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</si>
  <si>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</si>
  <si>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</si>
  <si>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</si>
  <si>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</si>
  <si>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</si>
  <si>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</si>
  <si>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</si>
  <si>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</si>
  <si>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</si>
  <si>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</si>
  <si>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</si>
  <si>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</si>
  <si>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</si>
  <si>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</si>
  <si>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</si>
  <si>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</si>
  <si>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</si>
  <si>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</si>
  <si>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</si>
  <si>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</si>
  <si>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</si>
  <si>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</si>
  <si>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</si>
  <si>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</si>
  <si>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</si>
  <si>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</si>
  <si>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</si>
  <si>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</si>
  <si>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</si>
  <si>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</si>
  <si>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</si>
  <si>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</si>
  <si>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</si>
  <si>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</si>
  <si>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</si>
  <si>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</si>
  <si>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</si>
  <si>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</si>
  <si>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</si>
  <si>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</si>
  <si>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</si>
  <si>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</si>
  <si>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</si>
  <si>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</si>
  <si>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</si>
  <si>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</si>
  <si>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</si>
  <si>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</si>
  <si>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</si>
  <si>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</si>
  <si>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</si>
  <si>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</si>
  <si>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</si>
  <si>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</si>
  <si>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</si>
  <si>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</si>
  <si>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</si>
  <si>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</si>
  <si>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</si>
  <si>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</si>
  <si>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</si>
  <si>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</si>
  <si>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</si>
  <si>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</si>
  <si>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</si>
  <si>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</si>
  <si>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</si>
  <si>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</si>
  <si>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</si>
  <si>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</si>
  <si>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</si>
  <si>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</si>
  <si>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</si>
  <si>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</si>
  <si>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</si>
  <si>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</si>
  <si>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</si>
  <si>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</si>
  <si>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</si>
  <si>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</si>
  <si>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</si>
  <si>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</si>
  <si>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</si>
  <si>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</si>
  <si>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</si>
  <si>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</si>
  <si>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</si>
  <si>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</si>
  <si>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</si>
  <si>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</si>
  <si>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</si>
  <si>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</si>
  <si>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</si>
  <si>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</si>
  <si>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</si>
  <si>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</si>
  <si>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</si>
  <si>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</si>
  <si>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</si>
  <si>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</si>
  <si>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</si>
  <si>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</si>
  <si>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</si>
  <si>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</si>
  <si>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</si>
  <si>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</si>
  <si>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</si>
  <si>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</si>
  <si>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</si>
  <si>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</si>
  <si>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</si>
  <si>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</si>
  <si>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</si>
  <si>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</si>
  <si>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</si>
  <si>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</si>
  <si>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</si>
  <si>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</si>
  <si>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</si>
  <si>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</si>
  <si>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</si>
  <si>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</si>
  <si>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</si>
  <si>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</si>
  <si>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</si>
  <si>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</si>
  <si>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</si>
  <si>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</si>
  <si>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</si>
  <si>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</si>
  <si>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</si>
  <si>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</si>
  <si>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</si>
  <si>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</si>
  <si>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</si>
  <si>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</si>
  <si>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</si>
  <si>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</si>
  <si>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</si>
  <si>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</si>
  <si>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</si>
  <si>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</si>
  <si>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</si>
  <si>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</si>
  <si>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</si>
  <si>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</si>
  <si>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</si>
  <si>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</si>
  <si>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</si>
  <si>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</si>
  <si>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</si>
  <si>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</si>
  <si>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</si>
  <si>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</si>
  <si>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</si>
  <si>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</si>
  <si>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</si>
  <si>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</si>
  <si>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</si>
  <si>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</si>
  <si>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</si>
  <si>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</si>
  <si>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</si>
  <si>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</si>
  <si>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</si>
  <si>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</si>
  <si>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</si>
  <si>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</si>
  <si>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</si>
  <si>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</si>
  <si>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</si>
  <si>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</si>
  <si>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</si>
  <si>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</si>
  <si>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</si>
  <si>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</si>
  <si>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</si>
  <si>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</si>
  <si>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</si>
  <si>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</si>
  <si>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</si>
  <si>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</si>
  <si>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</si>
  <si>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</si>
  <si>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</si>
  <si>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</si>
  <si>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</si>
  <si>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</si>
  <si>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</si>
  <si>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</si>
  <si>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</si>
  <si>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</si>
  <si>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</si>
  <si>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</si>
  <si>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</si>
  <si>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</si>
  <si>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</si>
  <si>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</si>
  <si>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</si>
  <si>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</si>
  <si>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</si>
  <si>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</si>
  <si>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</si>
  <si>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</si>
  <si>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</si>
  <si>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</si>
  <si>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</si>
  <si>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</si>
  <si>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</si>
  <si>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</si>
  <si>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</si>
  <si>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</si>
  <si>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</si>
  <si>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</si>
  <si>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</si>
  <si>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</si>
  <si>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</si>
  <si>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</si>
  <si>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</si>
  <si>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</si>
  <si>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</si>
  <si>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</si>
  <si>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</si>
  <si>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</si>
  <si>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</si>
  <si>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</si>
  <si>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</si>
  <si>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</si>
  <si>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</si>
  <si>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</si>
  <si>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</si>
  <si>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</si>
  <si>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</si>
  <si>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</si>
  <si>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</si>
  <si>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</si>
  <si>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</si>
  <si>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</si>
  <si>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</si>
  <si>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</si>
  <si>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</si>
  <si>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</si>
  <si>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</si>
  <si>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</si>
  <si>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</si>
  <si>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</si>
  <si>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</si>
  <si>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</si>
  <si>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</si>
  <si>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</si>
  <si>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</si>
  <si>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</si>
  <si>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</si>
  <si>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</si>
  <si>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</si>
  <si>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</si>
  <si>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</si>
  <si>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</si>
  <si>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</si>
  <si>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</si>
  <si>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</si>
  <si>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</si>
  <si>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</si>
  <si>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</si>
  <si>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</si>
  <si>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</si>
  <si>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</si>
  <si>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</si>
  <si>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</si>
  <si>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</si>
  <si>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</si>
  <si>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</si>
  <si>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</si>
  <si>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</si>
  <si>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</si>
  <si>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</si>
  <si>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</si>
  <si>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</si>
  <si>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</si>
  <si>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</si>
  <si>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</si>
  <si>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</si>
  <si>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</si>
  <si>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</si>
  <si>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</si>
  <si>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</si>
  <si>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</si>
  <si>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</si>
  <si>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</si>
  <si>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</si>
  <si>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</si>
  <si>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</si>
  <si>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</si>
  <si>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</si>
  <si>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</si>
  <si>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</si>
  <si>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</si>
  <si>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</si>
  <si>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</si>
  <si>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</si>
  <si>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</si>
  <si>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</si>
  <si>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</si>
  <si>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</si>
  <si>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</si>
  <si>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</si>
  <si>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</si>
  <si>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</si>
  <si>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</si>
  <si>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</si>
  <si>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</si>
  <si>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</si>
  <si>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</si>
  <si>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</si>
  <si>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</si>
  <si>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</si>
  <si>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</si>
  <si>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</si>
  <si>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</si>
  <si>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</si>
  <si>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</si>
  <si>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</si>
  <si>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</si>
  <si>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</si>
  <si>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</si>
  <si>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</si>
  <si>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</si>
  <si>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</si>
  <si>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</si>
  <si>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</si>
  <si>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</si>
  <si>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</si>
  <si>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</si>
  <si>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</si>
  <si>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</si>
  <si>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</si>
  <si>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</si>
  <si>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</si>
  <si>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</si>
  <si>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</si>
  <si>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</si>
  <si>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</si>
  <si>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</si>
  <si>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</si>
  <si>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</si>
  <si>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</si>
  <si>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</si>
  <si>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</si>
  <si>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</si>
  <si>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</si>
  <si>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</si>
  <si>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</si>
  <si>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</si>
  <si>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</si>
  <si>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</si>
  <si>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</si>
  <si>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</si>
  <si>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</si>
  <si>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</si>
  <si>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</si>
  <si>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</si>
  <si>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</si>
  <si>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</si>
  <si>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</si>
  <si>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</si>
  <si>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</si>
  <si>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</si>
  <si>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</si>
  <si>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</si>
  <si>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</si>
  <si>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</si>
  <si>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</si>
  <si>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</si>
  <si>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</si>
  <si>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</si>
  <si>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</si>
  <si>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</si>
  <si>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</si>
  <si>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</si>
  <si>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</si>
  <si>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</si>
  <si>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</si>
  <si>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</si>
  <si>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</si>
  <si>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</si>
  <si>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</si>
  <si>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</si>
  <si>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</si>
  <si>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</si>
  <si>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</si>
  <si>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</si>
  <si>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</si>
  <si>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</si>
  <si>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</si>
  <si>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</si>
  <si>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</si>
  <si>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</si>
  <si>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</si>
  <si>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</si>
  <si>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</si>
  <si>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</si>
  <si>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</si>
  <si>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</si>
  <si>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</si>
  <si>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</si>
  <si>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</si>
  <si>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</si>
  <si>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</si>
  <si>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</si>
  <si>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</si>
  <si>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</si>
  <si>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</si>
  <si>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</si>
  <si>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</si>
  <si>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</si>
  <si>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</si>
  <si>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</si>
  <si>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</si>
  <si>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</si>
  <si>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</si>
  <si>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</si>
  <si>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</si>
  <si>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</si>
  <si>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</si>
  <si>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</si>
  <si>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</si>
  <si>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</si>
  <si>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</si>
  <si>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</si>
  <si>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</si>
  <si>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</si>
  <si>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</si>
  <si>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</si>
  <si>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</si>
  <si>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</si>
  <si>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</si>
  <si>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</si>
  <si>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</si>
  <si>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</si>
  <si>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</si>
  <si>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</si>
  <si>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</si>
  <si>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</si>
  <si>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</si>
  <si>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</si>
  <si>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</si>
  <si>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</si>
  <si>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</si>
  <si>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</si>
  <si>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</si>
  <si>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</si>
  <si>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</si>
  <si>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</si>
  <si>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</si>
  <si>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</si>
  <si>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</si>
  <si>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</si>
  <si>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</si>
  <si>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</si>
  <si>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</si>
  <si>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</si>
  <si>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</si>
  <si>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</si>
  <si>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</si>
  <si>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</si>
  <si>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</si>
  <si>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</si>
  <si>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</si>
  <si>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</si>
  <si>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</si>
  <si>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</si>
  <si>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</si>
  <si>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</si>
  <si>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</si>
  <si>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</si>
  <si>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</si>
  <si>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</si>
  <si>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</si>
  <si>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</si>
  <si>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</si>
  <si>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</si>
  <si>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</si>
  <si>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</si>
  <si>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</si>
  <si>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</si>
  <si>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</si>
  <si>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</si>
  <si>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</si>
  <si>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</si>
  <si>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</si>
  <si>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</si>
  <si>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</si>
  <si>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</si>
  <si>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</si>
  <si>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</si>
  <si>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</si>
  <si>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</si>
  <si>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</si>
  <si>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</si>
  <si>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</si>
  <si>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</si>
  <si>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</si>
  <si>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</si>
  <si>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</si>
  <si>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</si>
  <si>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</si>
  <si>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</si>
  <si>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</si>
  <si>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</si>
  <si>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</si>
  <si>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</si>
  <si>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</si>
  <si>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</si>
  <si>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</si>
  <si>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</si>
  <si>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</si>
  <si>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</si>
  <si>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</si>
  <si>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</si>
  <si>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</si>
  <si>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</si>
  <si>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</si>
  <si>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</si>
  <si>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</si>
  <si>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</si>
  <si>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</si>
  <si>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</si>
  <si>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</si>
  <si>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</si>
  <si>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</si>
  <si>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</si>
  <si>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</si>
  <si>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</si>
  <si>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</si>
  <si>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</si>
  <si>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</si>
  <si>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</si>
  <si>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</si>
  <si>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</si>
  <si>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</si>
  <si>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</si>
  <si>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</si>
  <si>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</si>
  <si>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</si>
  <si>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</si>
  <si>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</si>
  <si>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</si>
  <si>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</si>
  <si>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</si>
  <si>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</si>
  <si>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</si>
  <si>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</si>
  <si>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</si>
  <si>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</si>
  <si>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</si>
  <si>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</si>
  <si>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</si>
  <si>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</si>
  <si>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</si>
  <si>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</si>
  <si>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</si>
  <si>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</si>
  <si>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</si>
  <si>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</si>
  <si>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</si>
  <si>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</si>
  <si>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</si>
  <si>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</si>
  <si>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</si>
  <si>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</si>
  <si>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</si>
  <si>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</si>
  <si>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</si>
  <si>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</si>
  <si>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</si>
  <si>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</si>
  <si>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</si>
  <si>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</si>
  <si>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</si>
  <si>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</si>
  <si>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</si>
  <si>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</si>
  <si>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</si>
  <si>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</si>
  <si>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</si>
  <si>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</si>
  <si>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</si>
  <si>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</si>
  <si>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</si>
  <si>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</si>
  <si>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</si>
  <si>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</si>
  <si>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</si>
  <si>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</si>
  <si>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</si>
  <si>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</si>
  <si>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</si>
  <si>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</si>
  <si>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</si>
  <si>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</si>
  <si>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</si>
  <si>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</si>
  <si>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</si>
  <si>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</si>
  <si>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</si>
  <si>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</si>
  <si>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</si>
  <si>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</si>
  <si>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</si>
  <si>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</si>
  <si>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</si>
  <si>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</si>
  <si>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</si>
  <si>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</si>
  <si>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</si>
  <si>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</si>
  <si>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</si>
  <si>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</si>
  <si>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</si>
  <si>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</si>
  <si>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</si>
  <si>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</si>
  <si>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</si>
  <si>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</si>
  <si>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</si>
  <si>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</si>
  <si>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</si>
  <si>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</si>
  <si>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</si>
  <si>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</si>
  <si>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</si>
  <si>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</si>
  <si>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</si>
  <si>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</si>
  <si>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</si>
  <si>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</si>
  <si>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</si>
  <si>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</si>
  <si>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</si>
  <si>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</si>
  <si>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</si>
  <si>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</si>
  <si>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</si>
  <si>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</si>
  <si>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</si>
  <si>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</si>
  <si>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</si>
  <si>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</si>
  <si>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</si>
  <si>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</si>
  <si>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</si>
  <si>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</si>
  <si>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</si>
  <si>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</si>
  <si>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</si>
  <si>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</si>
  <si>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</si>
  <si>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</si>
  <si>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</si>
  <si>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</si>
  <si>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</si>
  <si>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</si>
  <si>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</si>
  <si>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</si>
  <si>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</si>
  <si>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</si>
  <si>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</si>
  <si>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</si>
  <si>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</si>
  <si>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</si>
  <si>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</si>
  <si>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</si>
  <si>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</si>
  <si>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</si>
  <si>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</si>
  <si>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</si>
  <si>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</si>
  <si>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</si>
  <si>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</si>
  <si>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</si>
  <si>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</si>
  <si>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</si>
  <si>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</si>
  <si>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</si>
  <si>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</si>
  <si>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</si>
  <si>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</si>
  <si>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</si>
  <si>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</si>
  <si>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</si>
  <si>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</si>
  <si>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</si>
  <si>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</si>
  <si>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</si>
  <si>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</si>
  <si>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</si>
  <si>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</si>
  <si>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</si>
  <si>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</si>
  <si>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</si>
  <si>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</si>
  <si>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</si>
  <si>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</si>
  <si>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</si>
  <si>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</si>
  <si>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</si>
  <si>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</si>
  <si>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</si>
  <si>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</si>
  <si>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</si>
  <si>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</si>
  <si>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</si>
  <si>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</si>
  <si>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</si>
  <si>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</si>
  <si>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</si>
  <si>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</si>
  <si>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</si>
  <si>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</si>
  <si>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</si>
  <si>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</si>
  <si>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</si>
  <si>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</si>
  <si>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</si>
  <si>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</si>
  <si>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</si>
  <si>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</si>
  <si>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</si>
  <si>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</si>
  <si>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</si>
  <si>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</si>
  <si>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</si>
  <si>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</si>
  <si>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</si>
  <si>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</si>
  <si>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</si>
  <si>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</si>
  <si>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</si>
  <si>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</si>
  <si>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</si>
  <si>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</si>
  <si>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</si>
  <si>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</si>
  <si>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</si>
  <si>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</si>
  <si>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</si>
  <si>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</si>
  <si>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</si>
  <si>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</si>
  <si>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</si>
  <si>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</si>
  <si>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</si>
  <si>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</si>
  <si>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</si>
  <si>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</si>
  <si>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</si>
  <si>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</si>
  <si>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</si>
  <si>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</si>
  <si>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</si>
  <si>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</si>
  <si>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</si>
  <si>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</si>
  <si>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</si>
  <si>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</si>
  <si>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</si>
  <si>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</si>
  <si>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</si>
  <si>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</si>
  <si>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</si>
  <si>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</si>
  <si>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</si>
  <si>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</si>
  <si>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</si>
  <si>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</si>
  <si>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</si>
  <si>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</si>
  <si>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</si>
  <si>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</si>
  <si>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</si>
  <si>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</si>
  <si>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</si>
  <si>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</si>
  <si>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</si>
  <si>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</si>
  <si>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</si>
  <si>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</si>
  <si>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</si>
  <si>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</si>
  <si>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</si>
  <si>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</si>
  <si>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</si>
  <si>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</si>
  <si>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</si>
  <si>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</si>
  <si>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</si>
  <si>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</si>
  <si>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</si>
  <si>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</si>
  <si>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</si>
  <si>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</si>
  <si>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</si>
  <si>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</si>
  <si>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</si>
  <si>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</si>
  <si>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</si>
  <si>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</si>
  <si>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</si>
  <si>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</si>
  <si>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</si>
  <si>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</si>
  <si>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</si>
  <si>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</si>
  <si>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</si>
  <si>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</si>
  <si>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</si>
  <si>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</si>
  <si>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</si>
  <si>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</si>
  <si>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</si>
  <si>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</si>
  <si>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</si>
  <si>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</si>
  <si>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</si>
  <si>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</si>
  <si>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</si>
  <si>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</si>
  <si>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</si>
  <si>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</si>
  <si>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</si>
  <si>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</si>
  <si>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</si>
  <si>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</si>
  <si>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</si>
  <si>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</si>
  <si>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</si>
  <si>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</si>
  <si>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</si>
  <si>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</si>
  <si>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</si>
  <si>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</si>
  <si>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</si>
  <si>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</si>
  <si>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</si>
  <si>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</si>
  <si>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</si>
  <si>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</si>
  <si>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</si>
  <si>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</si>
  <si>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</si>
  <si>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</si>
  <si>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</si>
  <si>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</si>
  <si>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</si>
  <si>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</si>
  <si>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</si>
  <si>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</si>
  <si>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</si>
  <si>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</si>
  <si>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</si>
  <si>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</si>
  <si>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</si>
  <si>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</si>
  <si>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</si>
  <si>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</si>
  <si>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</si>
  <si>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</si>
  <si>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</si>
  <si>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</si>
  <si>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</si>
  <si>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</si>
  <si>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</si>
  <si>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</si>
  <si>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</si>
  <si>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</si>
  <si>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</si>
  <si>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</si>
  <si>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</si>
  <si>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</si>
  <si>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</si>
  <si>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</si>
  <si>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</si>
  <si>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</si>
  <si>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</si>
  <si>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</si>
  <si>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</si>
  <si>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</si>
  <si>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</si>
  <si>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</si>
  <si>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</si>
  <si>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</si>
  <si>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</si>
  <si>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</si>
  <si>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</si>
  <si>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</si>
  <si>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</si>
  <si>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</si>
  <si>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</si>
  <si>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</si>
  <si>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</si>
  <si>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</si>
  <si>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</si>
  <si>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</si>
  <si>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</si>
  <si>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</si>
  <si>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</si>
  <si>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</si>
  <si>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</si>
  <si>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</si>
  <si>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</si>
  <si>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</si>
  <si>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</si>
  <si>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</si>
  <si>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</si>
  <si>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</si>
  <si>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</si>
  <si>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</si>
  <si>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</si>
  <si>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</si>
  <si>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</si>
  <si>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</si>
  <si>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</si>
  <si>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</si>
  <si>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</si>
  <si>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</si>
  <si>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</si>
  <si>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</si>
  <si>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</si>
  <si>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</si>
  <si>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</si>
  <si>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</si>
  <si>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</si>
  <si>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</si>
  <si>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</si>
  <si>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</si>
  <si>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</si>
  <si>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</si>
  <si>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</si>
  <si>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</si>
  <si>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</si>
  <si>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</si>
  <si>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</si>
  <si>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</si>
  <si>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</si>
  <si>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</si>
  <si>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</si>
  <si>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</si>
  <si>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</si>
  <si>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</si>
  <si>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</si>
  <si>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</si>
  <si>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</si>
  <si>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</si>
  <si>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</si>
  <si>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</si>
  <si>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</si>
  <si>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</si>
  <si>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</si>
  <si>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</si>
  <si>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</si>
  <si>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</si>
  <si>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</si>
  <si>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</si>
  <si>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</si>
  <si>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</si>
  <si>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</si>
  <si>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</si>
  <si>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</si>
  <si>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</si>
  <si>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</si>
  <si>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</si>
  <si>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</si>
  <si>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</si>
  <si>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</si>
  <si>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</si>
  <si>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</si>
  <si>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</si>
  <si>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</si>
  <si>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</si>
  <si>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</si>
  <si>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</si>
  <si>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</si>
  <si>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</si>
  <si>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</si>
  <si>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</si>
  <si>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</si>
  <si>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</si>
  <si>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</si>
  <si>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</si>
  <si>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</si>
  <si>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</si>
  <si>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</si>
  <si>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</si>
  <si>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</si>
  <si>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</si>
  <si>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</si>
  <si>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</si>
  <si>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</si>
  <si>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</si>
  <si>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</si>
  <si>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</si>
  <si>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</si>
  <si>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</si>
  <si>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</si>
  <si>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</si>
  <si>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</si>
  <si>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</si>
  <si>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</si>
  <si>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</si>
  <si>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</si>
  <si>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</si>
  <si>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</si>
  <si>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</si>
  <si>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</si>
  <si>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</si>
  <si>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</si>
  <si>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</si>
  <si>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</si>
  <si>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</si>
  <si>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</si>
  <si>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</si>
  <si>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</si>
  <si>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</si>
  <si>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</si>
  <si>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</si>
  <si>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</si>
  <si>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</si>
  <si>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</si>
  <si>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</si>
  <si>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</si>
  <si>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</si>
  <si>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</si>
  <si>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</si>
  <si>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</si>
  <si>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</si>
  <si>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</si>
  <si>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</si>
  <si>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</si>
  <si>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</si>
  <si>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</si>
  <si>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</si>
  <si>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</si>
  <si>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</si>
  <si>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</si>
  <si>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</si>
  <si>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</si>
  <si>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</si>
  <si>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</si>
  <si>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</si>
  <si>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</si>
  <si>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</si>
  <si>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</si>
  <si>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</si>
  <si>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</si>
  <si>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</si>
  <si>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</si>
  <si>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</si>
  <si>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</si>
  <si>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</si>
  <si>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</si>
  <si>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</si>
  <si>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</si>
  <si>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</si>
  <si>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</si>
  <si>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</si>
  <si>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</si>
  <si>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</si>
  <si>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</si>
  <si>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</si>
  <si>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</si>
  <si>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</si>
  <si>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</si>
  <si>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</si>
  <si>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</si>
  <si>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</si>
  <si>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</si>
  <si>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</si>
  <si>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</si>
  <si>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</si>
  <si>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</si>
  <si>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</si>
  <si>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</si>
  <si>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</si>
  <si>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</si>
  <si>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</si>
  <si>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</si>
  <si>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</si>
  <si>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</si>
  <si>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</si>
  <si>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</si>
  <si>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</si>
  <si>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</si>
  <si>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</si>
  <si>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</si>
  <si>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</si>
  <si>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</si>
  <si>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</si>
  <si>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</si>
  <si>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</si>
  <si>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</si>
  <si>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</si>
  <si>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</si>
  <si>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</si>
  <si>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</si>
  <si>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</si>
  <si>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</si>
  <si>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</si>
  <si>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</si>
  <si>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</si>
  <si>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</si>
  <si>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</si>
  <si>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</si>
  <si>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</si>
  <si>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</si>
  <si>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</si>
  <si>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</si>
  <si>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</si>
  <si>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</si>
  <si>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</si>
  <si>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</si>
  <si>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</si>
  <si>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</si>
  <si>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</si>
  <si>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</si>
  <si>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</si>
  <si>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</si>
  <si>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</si>
  <si>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</si>
  <si>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</si>
  <si>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</si>
  <si>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</si>
  <si>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</si>
  <si>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</si>
  <si>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</si>
  <si>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</si>
  <si>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</si>
  <si>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</si>
  <si>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</si>
  <si>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</si>
  <si>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</si>
  <si>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</si>
  <si>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</si>
  <si>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</si>
  <si>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</si>
  <si>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</si>
  <si>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</si>
  <si>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</si>
  <si>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</si>
  <si>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</si>
  <si>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</si>
  <si>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</si>
  <si>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</si>
  <si>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</si>
  <si>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</si>
  <si>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</si>
  <si>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</si>
  <si>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</si>
  <si>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</si>
  <si>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</si>
  <si>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</si>
  <si>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</si>
  <si>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</si>
  <si>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</si>
  <si>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</si>
  <si>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</si>
  <si>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</si>
  <si>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</si>
  <si>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</si>
  <si>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</si>
  <si>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</si>
  <si>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</si>
  <si>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</si>
  <si>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</si>
  <si>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</si>
  <si>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</si>
  <si>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</si>
  <si>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</si>
  <si>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</si>
  <si>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</si>
  <si>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</si>
  <si>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</si>
  <si>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</si>
  <si>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</si>
  <si>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</si>
  <si>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</si>
  <si>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</si>
  <si>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</si>
  <si>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</si>
  <si>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</si>
  <si>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</si>
  <si>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</si>
  <si>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</si>
  <si>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</si>
  <si>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</si>
  <si>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</si>
  <si>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</si>
  <si>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</si>
  <si>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</si>
  <si>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</si>
  <si>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</si>
  <si>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</si>
  <si>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</si>
  <si>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</si>
  <si>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</si>
  <si>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</si>
  <si>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</si>
  <si>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</si>
  <si>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</si>
  <si>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</si>
  <si>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</si>
  <si>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</si>
  <si>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</si>
  <si>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</si>
  <si>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</si>
  <si>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</si>
  <si>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</si>
  <si>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</si>
  <si>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</si>
  <si>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</si>
  <si>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</si>
  <si>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</si>
  <si>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</si>
  <si>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</si>
  <si>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</si>
  <si>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</si>
  <si>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</si>
  <si>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</si>
  <si>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</si>
  <si>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</si>
  <si>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</si>
  <si>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</si>
  <si>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</si>
  <si>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</si>
  <si>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</si>
  <si>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</si>
  <si>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</si>
  <si>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</si>
  <si>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</si>
  <si>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</si>
  <si>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</si>
  <si>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</si>
  <si>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</si>
  <si>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</si>
  <si>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</si>
  <si>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</si>
  <si>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</si>
  <si>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</si>
  <si>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</si>
  <si>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</si>
  <si>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</si>
  <si>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</si>
  <si>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</si>
  <si>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</si>
  <si>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</si>
  <si>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</si>
  <si>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</si>
  <si>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</si>
  <si>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</si>
  <si>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</si>
  <si>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</si>
  <si>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</si>
  <si>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</si>
  <si>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</si>
  <si>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</si>
  <si>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</si>
  <si>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</si>
  <si>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</si>
  <si>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</si>
  <si>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</si>
  <si>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</si>
  <si>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</si>
  <si>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</si>
  <si>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</si>
  <si>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</si>
  <si>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</si>
  <si>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</si>
  <si>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</si>
  <si>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</si>
  <si>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</si>
  <si>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</si>
  <si>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</si>
  <si>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</si>
  <si>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</si>
  <si>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</si>
  <si>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</si>
  <si>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</si>
  <si>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</si>
  <si>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</si>
  <si>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</si>
  <si>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</si>
  <si>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</si>
  <si>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</si>
  <si>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</si>
  <si>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</si>
  <si>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</si>
  <si>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</si>
  <si>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</si>
  <si>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</si>
  <si>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</si>
  <si>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</si>
  <si>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</si>
  <si>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</si>
  <si>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</si>
  <si>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</si>
  <si>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</si>
  <si>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</si>
  <si>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</si>
  <si>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</si>
  <si>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</si>
  <si>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</si>
  <si>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</si>
  <si>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</si>
  <si>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</si>
  <si>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</si>
  <si>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</si>
  <si>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</si>
  <si>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</si>
  <si>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</si>
  <si>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</si>
  <si>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</si>
  <si>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</si>
  <si>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</si>
  <si>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</si>
  <si>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</si>
  <si>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</si>
  <si>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</si>
  <si>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</si>
  <si>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</si>
  <si>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</si>
  <si>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</si>
  <si>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</si>
  <si>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</si>
  <si>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</si>
  <si>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</si>
  <si>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</si>
  <si>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</si>
  <si>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</si>
  <si>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</si>
  <si>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</si>
  <si>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</si>
  <si>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</si>
  <si>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</si>
  <si>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</si>
  <si>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</si>
  <si>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</si>
  <si>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</si>
  <si>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</si>
  <si>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</si>
  <si>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</si>
  <si>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</si>
  <si>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</si>
  <si>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</si>
  <si>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</si>
  <si>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</si>
  <si>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</si>
  <si>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</si>
  <si>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</si>
  <si>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</si>
  <si>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</si>
  <si>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</si>
  <si>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</si>
  <si>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</si>
  <si>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</si>
  <si>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</si>
  <si>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</si>
  <si>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</si>
  <si>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</si>
  <si>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</si>
  <si>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</si>
  <si>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</si>
  <si>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</si>
  <si>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</si>
  <si>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</si>
  <si>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</si>
  <si>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</si>
  <si>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</si>
  <si>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</si>
  <si>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</si>
  <si>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</si>
  <si>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</si>
  <si>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</si>
  <si>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</si>
  <si>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</si>
  <si>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</si>
  <si>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</si>
  <si>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</si>
  <si>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</si>
  <si>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</si>
  <si>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</si>
  <si>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</si>
  <si>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</si>
  <si>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</si>
  <si>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</si>
  <si>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</si>
  <si>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</si>
  <si>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</si>
  <si>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</si>
  <si>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</si>
  <si>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</si>
  <si>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</si>
  <si>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</si>
  <si>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</si>
  <si>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</si>
  <si>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</si>
  <si>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</si>
  <si>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</si>
  <si>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</si>
  <si>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</si>
  <si>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</si>
  <si>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</si>
  <si>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</si>
  <si>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</si>
  <si>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</si>
  <si>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</si>
  <si>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</si>
  <si>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</si>
  <si>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</si>
  <si>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</si>
  <si>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</si>
  <si>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</si>
  <si>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</si>
  <si>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</si>
  <si>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</si>
  <si>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</si>
  <si>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</si>
  <si>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</si>
  <si>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</si>
  <si>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</si>
  <si>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</si>
  <si>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</si>
  <si>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</si>
  <si>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</si>
  <si>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</si>
  <si>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</si>
  <si>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</si>
  <si>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</si>
  <si>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</si>
  <si>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</si>
  <si>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</si>
  <si>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</si>
  <si>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</si>
  <si>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</si>
  <si>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</si>
  <si>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</si>
  <si>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</si>
  <si>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</si>
  <si>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</si>
  <si>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</si>
  <si>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</si>
  <si>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</si>
  <si>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</si>
  <si>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</si>
  <si>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</si>
  <si>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</si>
  <si>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</si>
  <si>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</si>
  <si>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</si>
  <si>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</si>
  <si>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</si>
  <si>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</si>
  <si>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</si>
  <si>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</si>
  <si>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</si>
  <si>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</si>
  <si>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</si>
  <si>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</si>
  <si>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</si>
  <si>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</si>
  <si>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</si>
  <si>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</si>
  <si>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</si>
  <si>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</si>
  <si>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</si>
  <si>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</si>
  <si>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</si>
  <si>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</si>
  <si>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</si>
  <si>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</si>
  <si>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</si>
  <si>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</si>
  <si>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</si>
  <si>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</si>
  <si>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</si>
  <si>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</si>
  <si>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</si>
  <si>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</si>
  <si>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</si>
  <si>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</si>
  <si>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</si>
  <si>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</si>
  <si>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</si>
  <si>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</si>
  <si>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</si>
  <si>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</si>
  <si>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</si>
  <si>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</si>
  <si>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</si>
  <si>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</si>
  <si>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</si>
  <si>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</si>
  <si>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</si>
  <si>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</si>
  <si>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</si>
  <si>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</si>
  <si>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</si>
  <si>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</si>
  <si>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</si>
  <si>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</si>
  <si>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</si>
  <si>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</si>
  <si>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</si>
  <si>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</si>
  <si>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</si>
  <si>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</si>
  <si>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</si>
  <si>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</si>
  <si>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</si>
  <si>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</si>
  <si>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</si>
  <si>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</si>
  <si>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</si>
  <si>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</si>
  <si>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</si>
  <si>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</si>
  <si>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</si>
  <si>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</si>
  <si>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</si>
  <si>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</si>
  <si>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</si>
  <si>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</si>
  <si>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</si>
  <si>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</si>
  <si>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</si>
  <si>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</si>
  <si>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</si>
  <si>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</si>
  <si>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</si>
  <si>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</si>
  <si>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</si>
  <si>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</si>
  <si>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</si>
  <si>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</si>
  <si>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</si>
  <si>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</si>
  <si>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</si>
  <si>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</si>
  <si>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</si>
  <si>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</si>
  <si>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</si>
  <si>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</si>
  <si>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</si>
  <si>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</si>
  <si>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</si>
  <si>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</si>
  <si>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</si>
  <si>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</si>
  <si>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</si>
  <si>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</si>
  <si>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</si>
  <si>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</si>
  <si>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</si>
  <si>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</si>
  <si>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</si>
  <si>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</si>
  <si>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</si>
  <si>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</si>
  <si>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</si>
  <si>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</si>
  <si>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</si>
  <si>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</si>
  <si>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</si>
  <si>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</si>
  <si>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</si>
  <si>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</si>
  <si>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</si>
  <si>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</si>
  <si>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</si>
  <si>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</si>
  <si>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</si>
  <si>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</si>
  <si>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</si>
  <si>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</si>
  <si>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</si>
  <si>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</si>
  <si>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</si>
  <si>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</si>
  <si>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</si>
  <si>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</si>
  <si>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</si>
  <si>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</si>
  <si>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</si>
  <si>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</si>
  <si>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</si>
  <si>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</si>
  <si>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</si>
  <si>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</si>
  <si>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</si>
  <si>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</si>
  <si>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</si>
  <si>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</si>
  <si>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</si>
  <si>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</si>
  <si>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</si>
  <si>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</si>
  <si>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</si>
  <si>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</si>
  <si>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</si>
  <si>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</si>
  <si>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</si>
  <si>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</si>
  <si>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</si>
  <si>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</si>
  <si>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</si>
  <si>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</si>
  <si>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</si>
  <si>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</si>
  <si>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</si>
  <si>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</si>
  <si>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</si>
  <si>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</si>
  <si>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</si>
  <si>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</si>
  <si>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</si>
  <si>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</si>
  <si>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</si>
  <si>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</si>
  <si>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</si>
  <si>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</si>
  <si>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</si>
  <si>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</si>
  <si>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</si>
  <si>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</si>
  <si>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</si>
  <si>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</si>
  <si>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</si>
  <si>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</si>
  <si>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</si>
  <si>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</si>
  <si>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</si>
  <si>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</si>
  <si>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</si>
  <si>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</si>
  <si>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</si>
  <si>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</si>
  <si>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</si>
  <si>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</si>
  <si>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</si>
  <si>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</si>
  <si>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</si>
  <si>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</si>
  <si>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</si>
  <si>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</si>
  <si>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</si>
  <si>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</si>
  <si>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</si>
  <si>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</si>
  <si>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</si>
  <si>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</si>
  <si>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</si>
  <si>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</si>
  <si>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</si>
  <si>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</si>
  <si>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</si>
  <si>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</si>
  <si>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</si>
  <si>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</si>
  <si>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</si>
  <si>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</si>
  <si>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</si>
  <si>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</si>
  <si>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</si>
  <si>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</si>
  <si>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</si>
  <si>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</si>
  <si>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</si>
  <si>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</si>
  <si>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</si>
  <si>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</si>
  <si>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</si>
  <si>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</si>
  <si>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</si>
  <si>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</si>
  <si>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</si>
  <si>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</si>
  <si>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</si>
  <si>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</si>
  <si>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</si>
  <si>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</si>
  <si>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</si>
  <si>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</si>
  <si>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</si>
  <si>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</si>
  <si>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</si>
  <si>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</si>
  <si>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</si>
  <si>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</si>
  <si>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</si>
  <si>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</si>
  <si>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</si>
  <si>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</si>
  <si>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</si>
  <si>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</si>
  <si>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</si>
  <si>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</si>
  <si>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</si>
  <si>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</si>
  <si>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</si>
  <si>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</si>
  <si>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</si>
  <si>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</si>
  <si>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</si>
  <si>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</si>
  <si>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</si>
  <si>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</si>
  <si>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</si>
  <si>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</si>
  <si>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</si>
  <si>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</si>
  <si>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</si>
  <si>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</si>
  <si>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</si>
  <si>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</si>
  <si>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</si>
  <si>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</si>
  <si>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</si>
  <si>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</si>
  <si>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</si>
  <si>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</si>
  <si>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</si>
  <si>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</si>
  <si>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</si>
  <si>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</si>
  <si>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</si>
  <si>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</si>
  <si>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</si>
  <si>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</si>
  <si>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</si>
  <si>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</si>
  <si>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</si>
  <si>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</si>
  <si>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</si>
  <si>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</si>
  <si>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</si>
  <si>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</si>
  <si>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</si>
  <si>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</si>
  <si>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</si>
  <si>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</si>
  <si>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</si>
  <si>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</si>
  <si>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</si>
  <si>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</si>
  <si>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</si>
  <si>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</si>
  <si>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</si>
  <si>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</si>
  <si>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</si>
  <si>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</si>
  <si>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</si>
  <si>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</si>
  <si>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</si>
  <si>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</si>
  <si>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</si>
  <si>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</si>
  <si>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</si>
  <si>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</si>
  <si>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</si>
  <si>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</si>
  <si>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</si>
  <si>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</si>
  <si>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</si>
  <si>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</si>
  <si>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</si>
  <si>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</si>
  <si>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</si>
  <si>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</si>
  <si>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</si>
  <si>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</si>
  <si>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</si>
  <si>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</si>
  <si>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</si>
  <si>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</si>
  <si>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</si>
  <si>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</si>
  <si>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</si>
  <si>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</si>
  <si>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</si>
  <si>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</si>
  <si>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</si>
  <si>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</si>
  <si>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</si>
  <si>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</si>
  <si>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</si>
  <si>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</si>
  <si>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</si>
  <si>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</si>
  <si>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</si>
  <si>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</si>
  <si>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</si>
  <si>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</si>
  <si>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</si>
  <si>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</si>
  <si>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</si>
  <si>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</si>
  <si>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</si>
  <si>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</si>
  <si>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</si>
  <si>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</si>
  <si>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</si>
  <si>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</si>
  <si>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</si>
  <si>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</si>
  <si>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</si>
  <si>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</si>
  <si>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</si>
  <si>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</si>
  <si>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</si>
  <si>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</si>
  <si>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</si>
  <si>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</si>
  <si>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</si>
  <si>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</si>
  <si>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</si>
  <si>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</si>
  <si>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</si>
  <si>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</si>
  <si>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</si>
  <si>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</si>
  <si>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</si>
  <si>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</si>
  <si>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</si>
  <si>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</si>
  <si>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</si>
  <si>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</si>
  <si>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</si>
  <si>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</si>
  <si>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</si>
  <si>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</si>
  <si>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</si>
  <si>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</si>
  <si>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</si>
  <si>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</si>
  <si>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</si>
  <si>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</si>
  <si>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</si>
  <si>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</si>
  <si>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</si>
  <si>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</si>
  <si>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</si>
  <si>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</si>
  <si>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</si>
  <si>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</si>
  <si>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</si>
  <si>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</si>
  <si>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</si>
  <si>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</si>
  <si>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</si>
  <si>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</si>
  <si>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</si>
  <si>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</si>
  <si>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</si>
  <si>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</si>
  <si>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</si>
  <si>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</si>
  <si>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</si>
  <si>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</si>
  <si>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</si>
  <si>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</si>
  <si>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</si>
  <si>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</si>
  <si>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</si>
  <si>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</si>
  <si>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</si>
  <si>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</si>
  <si>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</si>
  <si>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</si>
  <si>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</si>
  <si>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</si>
  <si>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</si>
  <si>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</si>
  <si>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</si>
  <si>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</si>
  <si>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</si>
  <si>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</si>
  <si>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</si>
  <si>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</si>
  <si>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</si>
  <si>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</si>
  <si>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</si>
  <si>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</si>
  <si>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</si>
  <si>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</si>
  <si>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</si>
  <si>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</si>
  <si>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</si>
  <si>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</si>
  <si>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</si>
  <si>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</si>
  <si>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</si>
  <si>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</si>
  <si>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</si>
  <si>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</si>
  <si>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</si>
  <si>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</si>
  <si>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</si>
  <si>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</si>
  <si>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</si>
  <si>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</si>
  <si>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</si>
  <si>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</si>
  <si>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</si>
  <si>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</si>
  <si>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</si>
  <si>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</si>
  <si>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</si>
  <si>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</si>
  <si>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</si>
  <si>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</si>
  <si>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</si>
  <si>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</si>
  <si>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</si>
  <si>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</si>
  <si>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</si>
  <si>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</si>
  <si>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</si>
  <si>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</si>
  <si>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</si>
  <si>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</si>
  <si>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</si>
  <si>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</si>
  <si>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</si>
  <si>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</si>
  <si>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</si>
  <si>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</si>
  <si>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</si>
  <si>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</si>
  <si>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</si>
  <si>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</si>
  <si>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</si>
  <si>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</si>
  <si>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</si>
  <si>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</si>
  <si>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</si>
  <si>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</si>
  <si>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</si>
  <si>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</si>
  <si>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</si>
  <si>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</si>
  <si>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</si>
  <si>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</si>
  <si>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</si>
  <si>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</si>
  <si>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</si>
  <si>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</si>
  <si>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</si>
  <si>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</si>
  <si>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</si>
  <si>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</si>
  <si>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</si>
  <si>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</si>
  <si>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</si>
  <si>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</si>
  <si>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</si>
  <si>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</si>
  <si>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</si>
  <si>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</si>
  <si>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</si>
  <si>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</si>
  <si>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</si>
  <si>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</si>
  <si>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</si>
  <si>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</si>
  <si>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</si>
  <si>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</si>
  <si>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</si>
  <si>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</si>
  <si>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</si>
  <si>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</si>
  <si>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</si>
  <si>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</si>
  <si>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</si>
  <si>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</si>
  <si>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</si>
  <si>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</si>
  <si>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</si>
  <si>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</si>
  <si>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</si>
  <si>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</si>
  <si>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</si>
  <si>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</si>
  <si>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</si>
  <si>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</si>
  <si>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</si>
  <si>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</si>
  <si>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</si>
  <si>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</si>
  <si>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</si>
  <si>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</si>
  <si>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</si>
  <si>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</si>
  <si>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</si>
  <si>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</si>
  <si>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</si>
  <si>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</si>
  <si>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</si>
  <si>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</si>
  <si>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</si>
  <si>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</si>
  <si>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</si>
  <si>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</si>
  <si>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</si>
  <si>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</si>
  <si>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</si>
  <si>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</si>
  <si>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</si>
  <si>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</si>
  <si>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</si>
  <si>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</si>
  <si>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</si>
  <si>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</si>
  <si>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</si>
  <si>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</si>
  <si>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</si>
  <si>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</si>
  <si>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</si>
  <si>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</si>
  <si>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</si>
  <si>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</si>
  <si>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</si>
  <si>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</si>
  <si>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</si>
  <si>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</si>
  <si>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</si>
  <si>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</si>
  <si>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</si>
  <si>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</si>
  <si>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</si>
  <si>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</si>
  <si>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</si>
  <si>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</si>
  <si>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</si>
  <si>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</si>
  <si>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</si>
  <si>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</si>
  <si>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</si>
  <si>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</si>
  <si>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</si>
  <si>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</si>
  <si>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</si>
  <si>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</si>
  <si>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</si>
  <si>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</si>
  <si>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</si>
  <si>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</si>
  <si>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</si>
  <si>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</si>
  <si>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</si>
  <si>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</si>
  <si>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</si>
  <si>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</si>
  <si>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</si>
  <si>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</si>
  <si>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</si>
  <si>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</si>
  <si>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</si>
  <si>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</si>
  <si>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</si>
  <si>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</si>
  <si>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</si>
  <si>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</si>
  <si>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</si>
  <si>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</si>
  <si>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</si>
  <si>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</si>
  <si>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</si>
  <si>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</si>
  <si>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</si>
  <si>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</si>
  <si>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</si>
  <si>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</si>
  <si>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</si>
  <si>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</si>
  <si>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</si>
  <si>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</si>
  <si>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</si>
  <si>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</si>
  <si>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</si>
  <si>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</si>
  <si>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</si>
  <si>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</si>
  <si>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</si>
  <si>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</si>
  <si>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</si>
  <si>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</si>
  <si>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</si>
  <si>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</si>
  <si>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</si>
  <si>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</si>
  <si>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</si>
  <si>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</si>
  <si>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</si>
  <si>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</si>
  <si>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</si>
  <si>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</si>
  <si>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</si>
  <si>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</si>
  <si>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</si>
  <si>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</si>
  <si>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</si>
  <si>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</si>
  <si>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</si>
  <si>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</si>
  <si>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</si>
  <si>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</si>
  <si>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</si>
  <si>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</si>
  <si>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</si>
  <si>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</si>
  <si>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</si>
  <si>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</si>
  <si>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</si>
  <si>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</si>
  <si>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</si>
  <si>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</si>
  <si>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</si>
  <si>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</si>
  <si>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</si>
  <si>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</si>
  <si>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</si>
  <si>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</si>
  <si>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</si>
  <si>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</si>
  <si>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</si>
  <si>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</si>
  <si>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</si>
  <si>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</si>
  <si>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</si>
  <si>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</si>
  <si>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</si>
  <si>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</si>
  <si>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</si>
  <si>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</si>
  <si>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</si>
  <si>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</si>
  <si>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</si>
  <si>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</si>
  <si>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</si>
  <si>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</si>
  <si>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</si>
  <si>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</si>
  <si>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</si>
  <si>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</si>
  <si>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</si>
  <si>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</si>
  <si>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</si>
  <si>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</si>
  <si>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</si>
  <si>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</si>
  <si>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</si>
  <si>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</si>
  <si>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</si>
  <si>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</si>
  <si>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</si>
  <si>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</si>
  <si>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</si>
  <si>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</si>
  <si>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</si>
  <si>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</si>
  <si>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</si>
  <si>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</si>
  <si>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</si>
  <si>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</si>
  <si>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</si>
  <si>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</si>
  <si>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</si>
  <si>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</si>
  <si>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</si>
  <si>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</si>
  <si>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</si>
  <si>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</si>
  <si>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</si>
  <si>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</si>
  <si>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</si>
  <si>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</si>
  <si>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</si>
  <si>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</si>
  <si>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</si>
  <si>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</si>
  <si>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</si>
  <si>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</si>
  <si>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</si>
  <si>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</si>
  <si>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</si>
  <si>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</si>
  <si>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</si>
  <si>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</si>
  <si>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</si>
  <si>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</si>
  <si>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</si>
  <si>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</si>
  <si>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</si>
  <si>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</si>
  <si>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</si>
  <si>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</si>
  <si>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</si>
  <si>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</si>
  <si>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</si>
  <si>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</si>
  <si>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</si>
  <si>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</si>
  <si>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</si>
  <si>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</si>
  <si>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</si>
  <si>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</si>
  <si>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</si>
  <si>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</si>
  <si>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</si>
  <si>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</si>
  <si>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</si>
  <si>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</si>
  <si>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</si>
  <si>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</si>
  <si>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</si>
  <si>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</si>
  <si>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</si>
  <si>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</si>
  <si>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</si>
  <si>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</si>
  <si>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</si>
  <si>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</si>
  <si>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</si>
  <si>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</si>
  <si>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</si>
  <si>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</si>
  <si>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</si>
  <si>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</si>
  <si>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</si>
  <si>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</si>
  <si>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</si>
  <si>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</si>
  <si>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</si>
  <si>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</si>
  <si>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</si>
  <si>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</si>
  <si>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</si>
  <si>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</si>
  <si>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</si>
  <si>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</si>
  <si>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</si>
  <si>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</si>
  <si>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</si>
  <si>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</si>
  <si>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</si>
  <si>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</si>
  <si>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</si>
  <si>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</si>
  <si>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</si>
  <si>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</si>
  <si>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</si>
  <si>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</si>
  <si>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</si>
  <si>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</si>
  <si>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</si>
  <si>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</si>
  <si>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</si>
  <si>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</si>
  <si>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</si>
  <si>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</si>
  <si>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</si>
  <si>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</si>
  <si>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</si>
  <si>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</si>
  <si>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</si>
  <si>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</si>
  <si>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</si>
  <si>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</si>
  <si>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</si>
  <si>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</si>
  <si>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</si>
  <si>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</si>
  <si>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</si>
  <si>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</si>
  <si>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</si>
  <si>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</si>
  <si>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</si>
  <si>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</si>
  <si>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</si>
  <si>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</si>
  <si>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</si>
  <si>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</si>
  <si>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</si>
  <si>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</si>
  <si>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</si>
  <si>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</si>
  <si>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</si>
  <si>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</si>
  <si>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</si>
  <si>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</si>
  <si>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</si>
  <si>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</si>
  <si>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</si>
  <si>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</si>
  <si>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</si>
  <si>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</si>
  <si>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</si>
  <si>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</si>
  <si>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</si>
  <si>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</si>
  <si>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</si>
  <si>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</si>
  <si>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</si>
  <si>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</si>
  <si>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</si>
  <si>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</si>
  <si>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</si>
  <si>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</si>
  <si>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</si>
  <si>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</si>
  <si>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</si>
  <si>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</si>
  <si>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</si>
  <si>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</si>
  <si>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</si>
  <si>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</si>
  <si>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</si>
  <si>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</si>
  <si>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</si>
  <si>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</si>
  <si>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</si>
  <si>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</si>
  <si>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</si>
  <si>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</si>
  <si>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</si>
  <si>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</si>
  <si>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</si>
  <si>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</si>
  <si>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</si>
  <si>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</si>
  <si>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</si>
  <si>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</si>
  <si>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</si>
  <si>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</si>
  <si>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</si>
  <si>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</si>
  <si>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</si>
  <si>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</si>
  <si>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</si>
  <si>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</si>
  <si>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</si>
  <si>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</si>
  <si>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</si>
  <si>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</si>
  <si>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</si>
  <si>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</si>
  <si>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</si>
  <si>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</si>
  <si>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</si>
  <si>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</si>
  <si>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</si>
  <si>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</si>
  <si>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</si>
  <si>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</si>
  <si>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</si>
  <si>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</si>
  <si>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</si>
  <si>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</si>
  <si>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</si>
  <si>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</si>
  <si>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</si>
  <si>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</si>
  <si>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</si>
  <si>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</si>
  <si>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</si>
  <si>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</si>
  <si>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</si>
  <si>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</si>
  <si>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</si>
  <si>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</si>
  <si>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</si>
  <si>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</si>
  <si>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</si>
  <si>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</si>
  <si>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</si>
  <si>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</si>
  <si>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</si>
  <si>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</si>
  <si>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</si>
  <si>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</si>
  <si>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</si>
  <si>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</si>
  <si>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</si>
  <si>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</si>
  <si>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</si>
  <si>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</si>
  <si>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</si>
  <si>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</si>
  <si>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</si>
  <si>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</si>
  <si>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</si>
  <si>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</si>
  <si>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</si>
  <si>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</si>
  <si>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</si>
  <si>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</si>
  <si>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</si>
  <si>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</si>
  <si>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</si>
  <si>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</si>
  <si>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</si>
  <si>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</si>
  <si>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</si>
  <si>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</si>
  <si>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</si>
  <si>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</si>
  <si>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</si>
  <si>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</si>
  <si>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</si>
  <si>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</si>
  <si>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</si>
  <si>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</si>
  <si>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</si>
  <si>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</si>
  <si>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</si>
  <si>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</si>
  <si>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</si>
  <si>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</si>
  <si>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</si>
  <si>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</si>
  <si>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</si>
  <si>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</si>
  <si>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</si>
  <si>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</si>
  <si>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</si>
  <si>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</si>
  <si>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</si>
  <si>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</si>
  <si>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</si>
  <si>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</si>
  <si>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</si>
  <si>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</si>
  <si>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</si>
  <si>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</si>
  <si>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</si>
  <si>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</si>
  <si>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</si>
  <si>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</si>
  <si>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</si>
  <si>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</si>
  <si>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</si>
  <si>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</si>
  <si>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</si>
  <si>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</si>
  <si>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</si>
  <si>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</si>
  <si>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</si>
  <si>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</si>
  <si>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</si>
  <si>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</si>
  <si>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</si>
  <si>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</si>
  <si>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</si>
  <si>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</si>
  <si>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</si>
  <si>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</si>
  <si>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</si>
  <si>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</si>
  <si>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</si>
  <si>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</si>
  <si>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</si>
  <si>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</si>
  <si>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</si>
  <si>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</si>
  <si>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</si>
  <si>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</si>
  <si>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</si>
  <si>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</si>
  <si>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</si>
  <si>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</si>
  <si>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</si>
  <si>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</si>
  <si>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</si>
  <si>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</si>
  <si>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</si>
  <si>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</si>
  <si>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</si>
  <si>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</si>
  <si>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</si>
  <si>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</si>
  <si>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</si>
  <si>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</si>
  <si>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</si>
  <si>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</si>
  <si>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</si>
  <si>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</si>
  <si>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</si>
  <si>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</si>
  <si>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</si>
  <si>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</si>
  <si>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</si>
  <si>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</si>
  <si>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</si>
  <si>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</si>
  <si>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</si>
  <si>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</si>
  <si>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</si>
  <si>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</si>
  <si>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</si>
  <si>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</si>
  <si>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</si>
  <si>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</si>
  <si>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</si>
  <si>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</si>
  <si>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</si>
  <si>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</si>
  <si>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</si>
  <si>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</si>
  <si>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</si>
  <si>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</si>
  <si>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</si>
  <si>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</si>
  <si>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</si>
  <si>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</si>
  <si>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</si>
  <si>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</si>
  <si>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</si>
  <si>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</si>
  <si>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</si>
  <si>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</si>
  <si>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</si>
  <si>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</si>
  <si>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</si>
  <si>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</si>
  <si>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</si>
  <si>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</si>
  <si>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</si>
  <si>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</si>
  <si>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</si>
  <si>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</si>
  <si>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</si>
  <si>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</si>
  <si>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</si>
  <si>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</si>
  <si>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</si>
  <si>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</si>
  <si>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</si>
  <si>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</si>
  <si>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</si>
  <si>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</si>
  <si>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</si>
  <si>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</si>
  <si>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</si>
  <si>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</si>
  <si>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</si>
  <si>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</si>
  <si>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</si>
  <si>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</si>
  <si>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</si>
  <si>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</si>
  <si>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</si>
  <si>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</si>
  <si>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</si>
  <si>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</si>
  <si>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</si>
  <si>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</si>
  <si>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</si>
  <si>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</si>
  <si>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</si>
  <si>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</si>
  <si>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</si>
  <si>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</si>
  <si>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</si>
  <si>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</si>
  <si>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</si>
  <si>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</si>
  <si>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</si>
  <si>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</si>
  <si>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</si>
  <si>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</si>
  <si>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</si>
  <si>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</si>
  <si>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</si>
  <si>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</si>
  <si>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</si>
  <si>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</si>
  <si>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</si>
  <si>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</si>
  <si>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</si>
  <si>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</si>
  <si>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</si>
  <si>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</si>
  <si>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</si>
  <si>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</si>
  <si>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</si>
  <si>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</si>
  <si>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</si>
  <si>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</si>
  <si>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</si>
  <si>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</si>
  <si>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</si>
  <si>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</si>
  <si>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</si>
  <si>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</si>
  <si>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</si>
  <si>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</si>
  <si>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</si>
  <si>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</si>
  <si>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</si>
  <si>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</si>
  <si>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</si>
  <si>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</si>
  <si>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</si>
  <si>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</si>
  <si>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</si>
  <si>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</si>
  <si>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</si>
  <si>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</si>
  <si>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</si>
  <si>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</si>
  <si>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</si>
  <si>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</si>
  <si>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</si>
  <si>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</si>
  <si>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</si>
  <si>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</si>
  <si>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</si>
  <si>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</si>
  <si>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</si>
  <si>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</si>
  <si>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</si>
  <si>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</si>
  <si>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</si>
  <si>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</si>
  <si>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</si>
  <si>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</si>
  <si>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</si>
  <si>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</si>
  <si>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</si>
  <si>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</si>
  <si>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</si>
  <si>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</si>
  <si>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</si>
  <si>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</si>
  <si>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</si>
  <si>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</si>
  <si>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</si>
  <si>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</si>
  <si>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</si>
  <si>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</si>
  <si>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</si>
  <si>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</si>
  <si>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</si>
  <si>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</si>
  <si>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</si>
  <si>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</si>
  <si>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</si>
  <si>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</si>
  <si>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</si>
  <si>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</si>
  <si>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</si>
  <si>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</si>
  <si>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</si>
  <si>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</si>
  <si>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</si>
  <si>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</si>
  <si>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</si>
  <si>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</si>
  <si>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</si>
  <si>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</si>
  <si>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</si>
  <si>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</si>
  <si>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</si>
  <si>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</si>
  <si>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</si>
  <si>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</si>
  <si>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</si>
  <si>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</si>
  <si>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</si>
  <si>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</si>
  <si>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</si>
  <si>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</si>
  <si>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</si>
  <si>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</si>
  <si>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</si>
  <si>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</si>
  <si>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</si>
  <si>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</si>
  <si>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</si>
  <si>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</si>
  <si>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</si>
  <si>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</si>
  <si>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</si>
  <si>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</si>
  <si>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</si>
  <si>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</si>
  <si>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</si>
  <si>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</si>
  <si>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</si>
  <si>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</si>
  <si>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</si>
  <si>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</si>
  <si>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</si>
  <si>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</si>
  <si>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</si>
  <si>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</si>
  <si>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</si>
  <si>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</si>
  <si>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</si>
  <si>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</si>
  <si>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</si>
  <si>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</si>
  <si>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</si>
  <si>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</si>
  <si>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</si>
  <si>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</si>
  <si>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</si>
  <si>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</si>
  <si>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</si>
  <si>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</si>
  <si>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</si>
  <si>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</si>
  <si>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</si>
  <si>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</si>
  <si>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</si>
  <si>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</si>
  <si>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</si>
  <si>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</si>
  <si>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</si>
  <si>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</si>
  <si>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</si>
  <si>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</si>
  <si>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</si>
  <si>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</si>
  <si>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</si>
  <si>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</si>
  <si>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</si>
  <si>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</si>
  <si>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</si>
  <si>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</si>
  <si>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</si>
  <si>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</si>
  <si>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</si>
  <si>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</si>
  <si>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</si>
  <si>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</si>
  <si>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</si>
  <si>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</si>
  <si>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</si>
  <si>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</si>
  <si>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</si>
  <si>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</si>
  <si>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</si>
  <si>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</si>
  <si>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</si>
  <si>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</si>
  <si>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</si>
  <si>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</si>
  <si>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</si>
  <si>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</si>
  <si>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</si>
  <si>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</si>
  <si>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</si>
  <si>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</si>
  <si>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</si>
  <si>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</si>
  <si>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</si>
  <si>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</si>
  <si>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</si>
  <si>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</si>
  <si>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</si>
  <si>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</si>
  <si>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</si>
  <si>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</si>
  <si>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</si>
  <si>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</si>
  <si>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</si>
  <si>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</si>
  <si>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</si>
  <si>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</si>
  <si>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</si>
  <si>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</si>
  <si>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</si>
  <si>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</si>
  <si>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</si>
  <si>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</si>
  <si>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</si>
  <si>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</si>
  <si>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</si>
  <si>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</si>
  <si>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</si>
  <si>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</si>
  <si>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</si>
  <si>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</si>
  <si>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</si>
  <si>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</si>
  <si>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</si>
  <si>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</si>
  <si>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</si>
  <si>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</si>
  <si>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</si>
  <si>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</si>
  <si>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</si>
  <si>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</si>
  <si>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</si>
  <si>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</si>
  <si>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</si>
  <si>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</si>
  <si>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</si>
  <si>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</si>
  <si>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</si>
  <si>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</si>
  <si>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</si>
  <si>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</si>
  <si>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</si>
  <si>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</si>
  <si>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</si>
  <si>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</si>
  <si>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</si>
  <si>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</si>
  <si>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</si>
  <si>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</si>
  <si>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</si>
  <si>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</si>
  <si>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</si>
  <si>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</si>
  <si>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</si>
  <si>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</si>
  <si>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</si>
  <si>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</si>
  <si>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</si>
  <si>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</si>
  <si>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</si>
  <si>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</si>
  <si>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</si>
  <si>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</si>
  <si>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</si>
  <si>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</si>
  <si>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</si>
  <si>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</si>
  <si>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</si>
  <si>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</si>
  <si>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</si>
  <si>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</si>
  <si>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</si>
  <si>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</si>
  <si>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</si>
  <si>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</si>
  <si>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</si>
  <si>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</si>
  <si>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</si>
  <si>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</si>
  <si>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</si>
  <si>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</si>
  <si>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</si>
  <si>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</si>
  <si>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</si>
  <si>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</si>
  <si>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</si>
  <si>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</si>
  <si>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</si>
  <si>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</si>
  <si>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</si>
  <si>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</si>
  <si>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</si>
  <si>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</si>
  <si>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</si>
  <si>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</si>
  <si>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</si>
  <si>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</si>
  <si>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</si>
  <si>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</si>
  <si>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</si>
  <si>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</si>
  <si>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</si>
  <si>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</si>
  <si>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</si>
  <si>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</si>
  <si>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</si>
  <si>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</si>
  <si>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</si>
  <si>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</si>
  <si>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</si>
  <si>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</si>
  <si>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</si>
  <si>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</si>
  <si>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</si>
  <si>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</si>
  <si>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</si>
  <si>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</si>
  <si>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</si>
  <si>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</si>
  <si>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</si>
  <si>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</si>
  <si>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</si>
  <si>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</si>
  <si>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</si>
  <si>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</si>
  <si>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</si>
  <si>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</si>
  <si>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</si>
  <si>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</si>
  <si>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</si>
  <si>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</si>
  <si>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</si>
  <si>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</si>
  <si>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</si>
  <si>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</si>
  <si>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</si>
  <si>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</si>
  <si>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</si>
  <si>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</si>
  <si>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</si>
  <si>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</si>
  <si>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</si>
  <si>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</si>
  <si>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</si>
  <si>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</si>
  <si>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</si>
  <si>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</si>
  <si>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</si>
  <si>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</si>
  <si>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</si>
  <si>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</si>
  <si>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</si>
  <si>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</si>
  <si>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</si>
  <si>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</si>
  <si>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</si>
  <si>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</si>
  <si>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</si>
  <si>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</si>
  <si>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</si>
  <si>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</si>
  <si>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</si>
  <si>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</si>
  <si>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</si>
  <si>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</si>
  <si>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</si>
  <si>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</si>
  <si>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</si>
  <si>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</si>
  <si>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</si>
  <si>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</si>
  <si>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</si>
  <si>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</si>
  <si>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</si>
  <si>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</si>
  <si>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</si>
  <si>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</si>
  <si>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</si>
  <si>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</si>
  <si>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</si>
  <si>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</si>
  <si>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</si>
  <si>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</si>
  <si>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</si>
  <si>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</si>
  <si>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</si>
  <si>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</si>
  <si>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</si>
  <si>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</si>
  <si>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</si>
  <si>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</si>
  <si>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</si>
  <si>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</si>
  <si>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</si>
  <si>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</si>
  <si>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</si>
  <si>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</si>
  <si>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</si>
  <si>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</si>
  <si>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</si>
  <si>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</si>
  <si>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</si>
  <si>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</si>
  <si>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</si>
  <si>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</si>
  <si>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</si>
  <si>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</si>
  <si>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</si>
  <si>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</si>
  <si>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</si>
  <si>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</si>
  <si>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</si>
  <si>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</si>
  <si>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</si>
  <si>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</si>
  <si>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</si>
  <si>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</si>
  <si>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</si>
  <si>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</si>
  <si>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</si>
  <si>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</si>
  <si>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</si>
  <si>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</si>
  <si>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</si>
  <si>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</si>
  <si>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</si>
  <si>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</si>
  <si>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</si>
  <si>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</si>
  <si>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</si>
  <si>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</si>
  <si>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</si>
  <si>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</si>
  <si>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</si>
  <si>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</si>
  <si>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</si>
  <si>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</si>
  <si>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</si>
  <si>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</si>
  <si>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</si>
  <si>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</si>
  <si>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</si>
  <si>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</si>
  <si>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</si>
  <si>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</si>
  <si>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</si>
  <si>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</si>
  <si>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</si>
  <si>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</si>
  <si>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</si>
  <si>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</si>
  <si>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</si>
  <si>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</si>
  <si>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</si>
  <si>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</si>
  <si>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</si>
  <si>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</si>
  <si>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</si>
  <si>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</si>
  <si>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</si>
  <si>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</si>
  <si>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</si>
  <si>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</si>
  <si>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</si>
  <si>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</si>
  <si>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</si>
  <si>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</si>
  <si>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</si>
  <si>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</si>
  <si>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</si>
  <si>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</si>
  <si>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</si>
  <si>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</si>
  <si>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</si>
  <si>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</si>
  <si>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</si>
  <si>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</si>
  <si>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</si>
  <si>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</si>
  <si>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</si>
  <si>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</si>
  <si>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</si>
  <si>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</si>
  <si>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</si>
  <si>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</si>
  <si>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</si>
  <si>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</si>
  <si>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</si>
  <si>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</si>
  <si>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</si>
  <si>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</si>
  <si>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</si>
  <si>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</si>
  <si>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</si>
  <si>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</si>
  <si>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</si>
  <si>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</si>
  <si>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</si>
  <si>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</si>
  <si>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</si>
  <si>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</si>
  <si>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</si>
  <si>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</si>
  <si>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</si>
  <si>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</si>
  <si>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</si>
  <si>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</si>
  <si>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</si>
  <si>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</si>
  <si>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</si>
  <si>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</si>
  <si>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</si>
  <si>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</si>
  <si>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</si>
  <si>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</si>
  <si>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</si>
  <si>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</si>
  <si>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</si>
  <si>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</si>
  <si>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</si>
  <si>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</si>
  <si>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</si>
  <si>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</si>
  <si>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</si>
  <si>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</si>
  <si>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</si>
  <si>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</si>
  <si>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</si>
  <si>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</si>
  <si>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</si>
  <si>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</si>
  <si>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</si>
  <si>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</si>
  <si>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</si>
  <si>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</si>
  <si>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</si>
  <si>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</si>
  <si>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</si>
  <si>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</si>
  <si>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</si>
  <si>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</si>
  <si>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</si>
  <si>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</si>
  <si>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</si>
  <si>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</si>
  <si>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</si>
  <si>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</si>
  <si>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</si>
  <si>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</si>
  <si>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</si>
  <si>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</si>
  <si>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</si>
  <si>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</si>
  <si>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</si>
  <si>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</si>
  <si>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</si>
  <si>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</si>
  <si>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</si>
  <si>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</si>
  <si>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</si>
  <si>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</si>
  <si>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</si>
  <si>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</si>
  <si>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</si>
  <si>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</si>
  <si>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</si>
  <si>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</si>
  <si>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</si>
  <si>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</si>
  <si>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</si>
  <si>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</si>
  <si>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</si>
  <si>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</si>
  <si>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</si>
  <si>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</si>
  <si>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</si>
  <si>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</si>
  <si>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</si>
  <si>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</si>
  <si>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</si>
  <si>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</si>
  <si>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</si>
  <si>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</si>
  <si>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</si>
  <si>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</si>
  <si>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</si>
  <si>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</si>
  <si>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</si>
  <si>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</si>
  <si>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</si>
  <si>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</si>
  <si>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</si>
  <si>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</si>
  <si>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</si>
  <si>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</si>
  <si>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</si>
  <si>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</si>
  <si>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</si>
  <si>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</si>
  <si>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</si>
  <si>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</si>
  <si>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</si>
  <si>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</si>
  <si>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</si>
  <si>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</si>
  <si>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</si>
  <si>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</si>
  <si>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</si>
  <si>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</si>
  <si>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</si>
  <si>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</si>
  <si>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</si>
  <si>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</si>
  <si>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</si>
  <si>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</si>
  <si>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</si>
  <si>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</si>
  <si>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</si>
  <si>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</si>
  <si>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</si>
  <si>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</si>
  <si>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</si>
  <si>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</si>
  <si>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</si>
  <si>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</si>
  <si>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</si>
  <si>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</si>
  <si>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</si>
  <si>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</si>
  <si>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</si>
  <si>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</si>
  <si>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</si>
  <si>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</si>
  <si>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</si>
  <si>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</si>
  <si>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</si>
  <si>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</si>
  <si>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</si>
  <si>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</si>
  <si>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</si>
  <si>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</si>
  <si>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</si>
  <si>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</si>
  <si>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</si>
  <si>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</si>
  <si>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</si>
  <si>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</si>
  <si>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</si>
  <si>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</si>
  <si>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</si>
  <si>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</si>
  <si>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</si>
  <si>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</si>
  <si>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</si>
  <si>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</si>
  <si>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</si>
  <si>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</si>
  <si>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</si>
  <si>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</si>
  <si>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</si>
  <si>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</si>
  <si>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</si>
  <si>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</si>
  <si>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</si>
  <si>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</si>
  <si>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</si>
  <si>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</si>
  <si>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</si>
  <si>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</si>
  <si>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</si>
  <si>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</si>
  <si>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</si>
  <si>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</si>
  <si>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</si>
  <si>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</si>
  <si>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</si>
  <si>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</si>
  <si>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</si>
  <si>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</si>
  <si>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</si>
  <si>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</si>
  <si>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</si>
  <si>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</si>
  <si>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</si>
  <si>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</si>
  <si>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</si>
  <si>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</si>
  <si>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</si>
  <si>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</si>
  <si>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</si>
  <si>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</si>
  <si>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</si>
  <si>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</si>
  <si>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</si>
  <si>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</si>
  <si>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</si>
  <si>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</si>
  <si>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</si>
  <si>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</si>
  <si>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</si>
  <si>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</si>
  <si>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</si>
  <si>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</si>
  <si>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</si>
  <si>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</si>
  <si>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</si>
  <si>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</si>
  <si>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</si>
  <si>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</si>
  <si>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</si>
  <si>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</si>
  <si>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</si>
  <si>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</si>
  <si>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</si>
  <si>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</si>
  <si>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</si>
  <si>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</si>
  <si>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</si>
  <si>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</si>
  <si>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</si>
  <si>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</si>
  <si>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</si>
  <si>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</si>
  <si>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</si>
  <si>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</si>
  <si>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</si>
  <si>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</si>
  <si>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</si>
  <si>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</si>
  <si>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</si>
  <si>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</si>
  <si>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</si>
  <si>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</si>
  <si>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</si>
  <si>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</si>
  <si>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</si>
  <si>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</si>
  <si>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</si>
  <si>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</si>
  <si>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</si>
  <si>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</si>
  <si>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</si>
  <si>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</si>
  <si>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</si>
  <si>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</si>
  <si>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</si>
  <si>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</si>
  <si>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</si>
  <si>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</si>
  <si>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</si>
  <si>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</si>
  <si>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</si>
  <si>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</si>
  <si>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</si>
  <si>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</si>
  <si>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</si>
  <si>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</si>
  <si>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</si>
  <si>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</si>
  <si>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</si>
  <si>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</si>
  <si>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</si>
  <si>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</si>
  <si>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</si>
  <si>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</si>
  <si>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</si>
  <si>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</si>
  <si>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</si>
  <si>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</si>
  <si>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</si>
  <si>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</si>
  <si>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</si>
  <si>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</si>
  <si>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</si>
  <si>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</si>
  <si>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</si>
  <si>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</si>
  <si>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</si>
  <si>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</si>
  <si>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</si>
  <si>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</si>
  <si>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</si>
  <si>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</si>
  <si>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</si>
  <si>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</si>
  <si>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</si>
  <si>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</si>
  <si>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</si>
  <si>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</si>
  <si>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</si>
  <si>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</si>
  <si>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</si>
  <si>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</si>
  <si>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</si>
  <si>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</si>
  <si>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</si>
  <si>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</si>
  <si>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</si>
  <si>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</si>
  <si>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</si>
  <si>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</si>
  <si>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</si>
  <si>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</si>
  <si>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</si>
  <si>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</si>
  <si>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</si>
  <si>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</si>
  <si>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</si>
  <si>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</si>
  <si>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</si>
  <si>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</si>
  <si>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</si>
  <si>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</si>
  <si>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</si>
  <si>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</si>
  <si>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</si>
  <si>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</si>
  <si>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</si>
  <si>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</si>
  <si>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</si>
  <si>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</si>
  <si>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</si>
  <si>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</si>
  <si>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</si>
  <si>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</si>
  <si>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</si>
  <si>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</si>
  <si>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</si>
  <si>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</si>
  <si>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</si>
  <si>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</si>
  <si>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</si>
  <si>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</si>
  <si>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</si>
  <si>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</si>
  <si>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</si>
  <si>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</si>
  <si>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</si>
  <si>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</si>
  <si>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</si>
  <si>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</si>
  <si>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</si>
  <si>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</si>
  <si>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</si>
  <si>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</si>
  <si>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</si>
  <si>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</si>
  <si>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</si>
  <si>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</si>
  <si>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</si>
  <si>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</si>
  <si>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</si>
  <si>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</si>
  <si>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</si>
  <si>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</si>
  <si>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</si>
  <si>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</si>
  <si>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</si>
  <si>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</si>
  <si>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</si>
  <si>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</si>
  <si>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</si>
  <si>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</si>
  <si>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</si>
  <si>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</si>
  <si>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</si>
  <si>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</si>
  <si>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</si>
  <si>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</si>
  <si>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</si>
  <si>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</si>
  <si>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</si>
  <si>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</si>
  <si>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</si>
  <si>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</si>
  <si>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</si>
  <si>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</si>
  <si>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</si>
  <si>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</si>
  <si>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</si>
  <si>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</si>
  <si>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</si>
  <si>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</si>
  <si>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</si>
  <si>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</si>
  <si>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</si>
  <si>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</si>
  <si>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</si>
  <si>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</si>
  <si>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</si>
  <si>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</si>
  <si>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</si>
  <si>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</si>
  <si>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</si>
  <si>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</si>
  <si>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</si>
  <si>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</si>
  <si>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</si>
  <si>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</si>
  <si>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</si>
  <si>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</si>
  <si>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</si>
  <si>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</si>
  <si>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</si>
  <si>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</si>
  <si>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</si>
  <si>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</si>
  <si>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</si>
  <si>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</si>
  <si>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</si>
  <si>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</si>
  <si>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</si>
  <si>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</si>
  <si>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</si>
  <si>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</si>
  <si>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</si>
  <si>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</si>
  <si>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</si>
  <si>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</si>
  <si>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</si>
  <si>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</si>
  <si>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</si>
  <si>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</si>
  <si>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</si>
  <si>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</si>
  <si>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</si>
  <si>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</si>
  <si>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</si>
  <si>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</si>
  <si>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</si>
  <si>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</si>
  <si>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</si>
  <si>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</si>
  <si>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</si>
  <si>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</si>
  <si>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</si>
  <si>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</si>
  <si>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</si>
  <si>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</si>
  <si>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</si>
  <si>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</si>
  <si>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</si>
  <si>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</si>
  <si>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</si>
  <si>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</si>
  <si>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</si>
  <si>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</si>
  <si>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</si>
  <si>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</si>
  <si>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</si>
  <si>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</si>
  <si>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</si>
  <si>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</si>
  <si>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</si>
  <si>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</si>
  <si>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</si>
  <si>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</si>
  <si>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</si>
  <si>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</si>
  <si>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</si>
  <si>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</si>
  <si>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</si>
  <si>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</si>
  <si>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</si>
  <si>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</si>
  <si>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</si>
  <si>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</si>
  <si>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</si>
  <si>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</si>
  <si>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</si>
  <si>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</si>
  <si>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</si>
  <si>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</si>
  <si>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</si>
  <si>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</si>
  <si>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</si>
  <si>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</si>
  <si>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</si>
  <si>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</si>
  <si>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</si>
  <si>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</si>
  <si>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</si>
  <si>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</si>
  <si>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</si>
  <si>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</si>
  <si>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</si>
  <si>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</si>
  <si>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</si>
  <si>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</si>
  <si>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</si>
  <si>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</si>
  <si>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</si>
  <si>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</si>
  <si>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</si>
  <si>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</si>
  <si>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</si>
  <si>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</si>
  <si>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</si>
  <si>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</si>
  <si>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</si>
  <si>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</si>
  <si>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</si>
  <si>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</si>
  <si>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</si>
  <si>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</si>
  <si>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</si>
  <si>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</si>
  <si>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</si>
  <si>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</si>
  <si>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</si>
  <si>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</si>
  <si>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</si>
  <si>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</si>
  <si>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</si>
  <si>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</si>
  <si>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</si>
  <si>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</si>
  <si>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</si>
  <si>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</si>
  <si>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</si>
  <si>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</si>
  <si>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</si>
  <si>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</si>
  <si>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</si>
  <si>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</si>
  <si>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</si>
  <si>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</si>
  <si>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</si>
  <si>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</si>
  <si>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</si>
  <si>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</si>
  <si>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</si>
  <si>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</si>
  <si>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</si>
  <si>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</si>
  <si>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</si>
  <si>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</si>
  <si>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</si>
  <si>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</si>
  <si>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</si>
  <si>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</si>
  <si>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</si>
  <si>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</si>
  <si>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</si>
  <si>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</si>
  <si>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</si>
  <si>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</si>
  <si>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</si>
  <si>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</si>
  <si>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</si>
  <si>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</si>
  <si>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</si>
  <si>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</si>
  <si>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</si>
  <si>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</si>
  <si>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</si>
  <si>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</si>
  <si>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</si>
  <si>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</si>
  <si>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</si>
  <si>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</si>
  <si>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</si>
  <si>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</si>
  <si>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</si>
  <si>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</si>
  <si>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</si>
  <si>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</si>
  <si>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</si>
  <si>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</si>
  <si>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</si>
  <si>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</si>
  <si>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</si>
  <si>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</si>
  <si>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</si>
  <si>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</si>
  <si>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</si>
  <si>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</si>
  <si>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</si>
  <si>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</si>
  <si>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</si>
  <si>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</si>
  <si>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</si>
  <si>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</si>
  <si>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</si>
  <si>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</si>
  <si>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</si>
  <si>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</si>
  <si>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</si>
  <si>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</si>
  <si>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</si>
  <si>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</si>
  <si>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</si>
  <si>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</si>
  <si>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</si>
  <si>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</si>
  <si>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</si>
  <si>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</si>
  <si>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</si>
  <si>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</si>
  <si>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</si>
  <si>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</si>
  <si>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</si>
  <si>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</si>
  <si>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</si>
  <si>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</si>
  <si>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</si>
  <si>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</si>
  <si>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</si>
  <si>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</si>
  <si>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</si>
  <si>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</si>
  <si>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</si>
  <si>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</si>
  <si>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</si>
  <si>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</si>
  <si>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</si>
  <si>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</si>
  <si>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</si>
  <si>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</si>
  <si>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</si>
  <si>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</si>
  <si>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</si>
  <si>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</si>
  <si>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</si>
  <si>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</si>
  <si>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</si>
  <si>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</si>
  <si>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</si>
  <si>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</si>
  <si>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</si>
  <si>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</si>
  <si>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</si>
  <si>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</si>
  <si>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</si>
  <si>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</si>
  <si>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</si>
  <si>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</si>
  <si>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</si>
  <si>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</si>
  <si>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</si>
  <si>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</si>
  <si>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</si>
  <si>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</si>
  <si>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</si>
  <si>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</si>
  <si>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</si>
  <si>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</si>
  <si>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</si>
  <si>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</si>
  <si>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</si>
  <si>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</si>
  <si>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</si>
  <si>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</si>
  <si>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</si>
  <si>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</si>
  <si>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</si>
  <si>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</si>
  <si>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</si>
  <si>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</si>
  <si>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</si>
  <si>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</si>
  <si>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</si>
  <si>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</si>
  <si>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</si>
  <si>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</si>
  <si>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</si>
  <si>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</si>
  <si>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</si>
  <si>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</si>
  <si>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</si>
  <si>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</si>
  <si>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</si>
  <si>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</si>
  <si>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</si>
  <si>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</si>
  <si>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</si>
  <si>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</si>
  <si>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</si>
  <si>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</si>
  <si>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</si>
  <si>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</si>
  <si>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</si>
  <si>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</si>
  <si>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</si>
  <si>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</si>
  <si>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</si>
  <si>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</si>
  <si>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</si>
  <si>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</si>
  <si>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</si>
  <si>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</si>
  <si>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</si>
  <si>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</si>
  <si>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</si>
  <si>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</si>
  <si>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</si>
  <si>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</si>
  <si>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</si>
  <si>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</si>
  <si>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</si>
  <si>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</si>
  <si>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</si>
  <si>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</si>
  <si>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</si>
  <si>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</si>
  <si>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</si>
  <si>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</si>
  <si>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</si>
  <si>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</si>
  <si>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</si>
  <si>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</si>
  <si>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</si>
  <si>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</si>
  <si>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</si>
  <si>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</si>
  <si>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</si>
  <si>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</si>
  <si>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</si>
  <si>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</si>
  <si>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</si>
  <si>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</si>
  <si>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</si>
  <si>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</si>
  <si>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</si>
  <si>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</si>
  <si>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</si>
  <si>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</si>
  <si>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</si>
  <si>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</si>
  <si>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</si>
  <si>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</si>
  <si>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</si>
  <si>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</si>
  <si>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</si>
  <si>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</si>
  <si>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</si>
  <si>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</si>
  <si>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</si>
  <si>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</si>
  <si>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</si>
  <si>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</si>
  <si>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</si>
  <si>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</si>
  <si>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</si>
  <si>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</si>
  <si>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</si>
  <si>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</si>
  <si>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</si>
  <si>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</si>
  <si>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</si>
  <si>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</si>
  <si>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</si>
  <si>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</si>
  <si>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</si>
  <si>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</si>
  <si>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</si>
  <si>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</si>
  <si>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</si>
  <si>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</si>
  <si>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</si>
  <si>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</si>
  <si>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</si>
  <si>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</si>
  <si>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</si>
  <si>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</si>
  <si>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</si>
  <si>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</si>
  <si>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</si>
  <si>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</si>
  <si>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</si>
  <si>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</si>
  <si>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</si>
  <si>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</si>
  <si>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</si>
  <si>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</si>
  <si>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</si>
  <si>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</si>
  <si>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</si>
  <si>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</si>
  <si>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</si>
  <si>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</si>
  <si>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</si>
  <si>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</si>
  <si>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</si>
  <si>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</si>
  <si>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</si>
  <si>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</si>
  <si>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</si>
  <si>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</si>
  <si>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</si>
  <si>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</si>
  <si>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</si>
  <si>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</si>
  <si>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</si>
  <si>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</si>
  <si>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</si>
  <si>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</si>
  <si>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</si>
  <si>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</si>
  <si>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</si>
  <si>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</si>
  <si>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</si>
  <si>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</si>
  <si>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</si>
  <si>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</si>
  <si>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</si>
  <si>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</si>
  <si>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</si>
  <si>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</si>
  <si>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</si>
  <si>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</si>
  <si>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</si>
  <si>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</si>
  <si>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</si>
  <si>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</si>
  <si>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</si>
  <si>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</si>
  <si>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</si>
  <si>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</si>
  <si>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</si>
  <si>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</si>
  <si>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</si>
  <si>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</si>
  <si>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</si>
  <si>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</si>
  <si>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</si>
  <si>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</si>
  <si>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</si>
  <si>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</si>
  <si>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</si>
  <si>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</si>
  <si>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</si>
  <si>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</si>
  <si>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</si>
  <si>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</si>
  <si>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</si>
  <si>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</si>
  <si>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</si>
  <si>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</si>
  <si>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</si>
  <si>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</si>
  <si>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</si>
  <si>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</si>
  <si>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</si>
  <si>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</si>
  <si>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</si>
  <si>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</si>
  <si>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</si>
  <si>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</si>
  <si>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</si>
  <si>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</si>
  <si>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</si>
  <si>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</si>
  <si>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</si>
  <si>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</si>
  <si>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</si>
  <si>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</si>
  <si>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</si>
  <si>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</si>
  <si>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</si>
  <si>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</si>
  <si>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</si>
  <si>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</si>
  <si>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</si>
  <si>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</si>
  <si>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</si>
  <si>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</si>
  <si>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</si>
  <si>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</si>
  <si>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</si>
  <si>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</si>
  <si>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</si>
  <si>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</si>
  <si>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</si>
  <si>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</si>
  <si>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</si>
  <si>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</si>
  <si>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</si>
  <si>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</si>
  <si>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</si>
  <si>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</si>
  <si>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</si>
  <si>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</si>
  <si>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</si>
  <si>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</si>
  <si>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</si>
  <si>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</si>
  <si>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</si>
  <si>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</si>
  <si>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</si>
  <si>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</si>
  <si>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</si>
  <si>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</si>
  <si>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</si>
  <si>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</si>
  <si>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</si>
  <si>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</si>
  <si>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</si>
  <si>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</si>
  <si>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</si>
  <si>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</si>
  <si>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</si>
  <si>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</si>
  <si>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</si>
  <si>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</si>
  <si>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</si>
  <si>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</si>
  <si>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</si>
  <si>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</si>
  <si>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</si>
  <si>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</si>
  <si>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</si>
  <si>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</si>
  <si>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</si>
  <si>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</si>
  <si>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</si>
  <si>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</si>
  <si>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</si>
  <si>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</si>
  <si>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</si>
  <si>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</si>
  <si>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</si>
  <si>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</si>
  <si>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</si>
  <si>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</si>
  <si>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</si>
  <si>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</si>
  <si>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</si>
  <si>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</si>
  <si>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</si>
  <si>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</si>
  <si>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</si>
  <si>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</si>
  <si>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</si>
  <si>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</si>
  <si>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</si>
  <si>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</si>
  <si>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</si>
  <si>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</si>
  <si>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</si>
  <si>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</si>
  <si>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</si>
  <si>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</si>
  <si>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</si>
  <si>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</si>
  <si>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</si>
  <si>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</si>
  <si>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</si>
  <si>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</si>
  <si>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</si>
  <si>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</si>
  <si>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</si>
  <si>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</si>
  <si>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</si>
  <si>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</si>
  <si>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</si>
  <si>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</si>
  <si>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</si>
  <si>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</si>
  <si>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</si>
  <si>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</si>
  <si>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</si>
  <si>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</si>
  <si>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</si>
  <si>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</si>
  <si>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</si>
  <si>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</si>
  <si>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</si>
  <si>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</si>
  <si>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</si>
  <si>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</si>
  <si>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</si>
  <si>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</si>
  <si>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</si>
  <si>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</si>
  <si>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</si>
  <si>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</si>
  <si>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</si>
  <si>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</si>
  <si>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</si>
  <si>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</si>
  <si>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</si>
  <si>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</si>
  <si>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</si>
  <si>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</si>
  <si>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</si>
  <si>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</si>
  <si>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</si>
  <si>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</si>
  <si>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</si>
  <si>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</si>
  <si>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</si>
  <si>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</si>
  <si>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</si>
  <si>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</si>
  <si>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</si>
  <si>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</si>
  <si>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</si>
  <si>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</si>
  <si>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</si>
  <si>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</si>
  <si>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</si>
  <si>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</si>
  <si>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</si>
  <si>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</si>
  <si>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</si>
  <si>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</si>
  <si>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</si>
  <si>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</si>
  <si>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</si>
  <si>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</si>
  <si>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</si>
  <si>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</si>
  <si>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</si>
  <si>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</si>
  <si>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</si>
  <si>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</si>
  <si>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</si>
  <si>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</si>
  <si>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</si>
  <si>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</si>
  <si>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</si>
  <si>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</si>
  <si>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</si>
  <si>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</si>
  <si>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</si>
  <si>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</si>
  <si>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</si>
  <si>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</si>
  <si>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</si>
  <si>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</si>
  <si>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</si>
  <si>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</si>
  <si>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</si>
  <si>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</si>
  <si>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</si>
  <si>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</si>
  <si>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</si>
  <si>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</si>
  <si>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</si>
  <si>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</si>
  <si>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</si>
  <si>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</si>
  <si>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</si>
  <si>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</si>
  <si>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</si>
  <si>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</si>
  <si>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</si>
  <si>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</si>
  <si>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</si>
  <si>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</si>
  <si>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</si>
  <si>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</si>
  <si>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</si>
  <si>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</si>
  <si>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</si>
  <si>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</si>
  <si>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</si>
  <si>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</si>
  <si>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</si>
  <si>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</si>
  <si>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</si>
  <si>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</si>
  <si>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</si>
  <si>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</si>
  <si>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</si>
  <si>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</si>
  <si>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</si>
  <si>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</si>
  <si>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</si>
  <si>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</si>
  <si>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</si>
  <si>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</si>
  <si>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</si>
  <si>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</si>
  <si>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</si>
  <si>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</si>
  <si>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</si>
  <si>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</si>
  <si>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</si>
  <si>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</si>
  <si>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</si>
  <si>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</si>
  <si>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</si>
  <si>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</si>
  <si>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</si>
  <si>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</si>
  <si>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</si>
  <si>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</si>
  <si>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</si>
  <si>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</si>
  <si>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</si>
  <si>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</si>
  <si>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</si>
  <si>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</si>
  <si>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</si>
  <si>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</si>
  <si>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</si>
  <si>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</si>
  <si>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</si>
  <si>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</si>
  <si>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</si>
  <si>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</si>
  <si>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</si>
  <si>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</si>
  <si>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</si>
  <si>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</si>
  <si>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</si>
  <si>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</si>
  <si>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</si>
  <si>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</si>
  <si>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</si>
  <si>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</si>
  <si>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</si>
  <si>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</si>
  <si>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</si>
  <si>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</si>
  <si>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</si>
  <si>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</si>
  <si>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</si>
  <si>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</si>
  <si>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</si>
  <si>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</si>
  <si>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</si>
  <si>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</si>
  <si>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</si>
  <si>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</si>
  <si>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</si>
  <si>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</si>
  <si>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</si>
  <si>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</si>
  <si>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</si>
  <si>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</si>
  <si>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</si>
  <si>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</si>
  <si>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</si>
  <si>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</si>
  <si>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</si>
  <si>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</si>
  <si>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</si>
  <si>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</si>
  <si>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</si>
  <si>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</si>
  <si>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</si>
  <si>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</si>
  <si>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</si>
  <si>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</si>
  <si>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</si>
  <si>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</si>
  <si>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</si>
  <si>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</si>
  <si>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</si>
  <si>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</si>
  <si>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</si>
  <si>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</si>
  <si>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</si>
  <si>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</si>
  <si>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</si>
  <si>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</si>
  <si>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</si>
  <si>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</si>
  <si>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</si>
  <si>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</si>
  <si>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</si>
  <si>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</si>
  <si>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</si>
  <si>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</si>
  <si>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</si>
  <si>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</si>
  <si>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</si>
  <si>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</si>
  <si>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</si>
  <si>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</si>
  <si>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</si>
  <si>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</si>
  <si>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</si>
  <si>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</si>
  <si>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</si>
  <si>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</si>
  <si>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</si>
  <si>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</si>
  <si>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</si>
  <si>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</si>
  <si>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</si>
  <si>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</si>
  <si>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</si>
  <si>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</si>
  <si>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</si>
  <si>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</si>
  <si>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</si>
  <si>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</si>
  <si>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</si>
  <si>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</si>
  <si>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</si>
  <si>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</si>
  <si>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</si>
  <si>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</si>
  <si>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</si>
  <si>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</si>
  <si>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</si>
  <si>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</si>
  <si>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</si>
  <si>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</si>
  <si>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</si>
  <si>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</si>
  <si>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</si>
  <si>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</si>
  <si>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</si>
  <si>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</si>
  <si>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</si>
  <si>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</si>
  <si>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</si>
  <si>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</si>
  <si>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</si>
  <si>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</si>
  <si>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</si>
  <si>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</si>
  <si>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</si>
  <si>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</si>
  <si>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</si>
  <si>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</si>
  <si>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</si>
  <si>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</si>
  <si>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</si>
  <si>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</si>
  <si>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</si>
  <si>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</si>
  <si>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</si>
  <si>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</si>
  <si>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</si>
  <si>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</si>
  <si>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</si>
  <si>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</si>
  <si>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</si>
  <si>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</si>
  <si>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</si>
  <si>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</si>
  <si>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</si>
  <si>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</si>
  <si>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</si>
  <si>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</si>
  <si>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</si>
  <si>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</si>
  <si>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</si>
  <si>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</si>
  <si>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</si>
  <si>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</si>
  <si>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</si>
  <si>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</si>
  <si>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</si>
  <si>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</si>
  <si>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</si>
  <si>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</si>
  <si>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</si>
  <si>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</si>
  <si>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</si>
  <si>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</si>
  <si>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</si>
  <si>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</si>
  <si>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</si>
  <si>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</si>
  <si>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</si>
  <si>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</si>
  <si>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</si>
  <si>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</si>
  <si>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</si>
  <si>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</si>
  <si>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</si>
  <si>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</si>
  <si>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</si>
  <si>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</si>
  <si>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</si>
  <si>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</si>
  <si>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</si>
  <si>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</si>
  <si>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</si>
  <si>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</si>
  <si>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</si>
  <si>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</si>
  <si>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</si>
  <si>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</si>
  <si>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</si>
  <si>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</si>
  <si>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</si>
  <si>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</si>
  <si>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</si>
  <si>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</si>
  <si>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</si>
  <si>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</si>
  <si>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</si>
  <si>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</si>
  <si>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</si>
  <si>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</si>
  <si>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</si>
  <si>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</si>
  <si>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</si>
  <si>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</si>
  <si>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</si>
  <si>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</si>
  <si>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</si>
  <si>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</si>
  <si>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</si>
  <si>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</si>
  <si>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</si>
  <si>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</si>
  <si>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</si>
  <si>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</si>
  <si>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</si>
  <si>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</si>
  <si>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</si>
  <si>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</si>
  <si>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</si>
  <si>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</si>
  <si>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</si>
  <si>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</si>
  <si>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</si>
  <si>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</si>
  <si>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</si>
  <si>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</si>
  <si>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</si>
  <si>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</si>
  <si>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</si>
  <si>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</si>
  <si>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</si>
  <si>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</si>
  <si>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</si>
  <si>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</si>
  <si>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</si>
  <si>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</si>
  <si>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</si>
  <si>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</si>
  <si>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</si>
  <si>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</si>
  <si>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</si>
  <si>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</si>
  <si>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</si>
  <si>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</si>
  <si>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</si>
  <si>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</si>
  <si>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</si>
  <si>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</si>
  <si>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</si>
  <si>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</si>
  <si>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</si>
  <si>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</si>
  <si>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</si>
  <si>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</si>
  <si>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</si>
  <si>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</si>
  <si>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</si>
  <si>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</si>
  <si>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</si>
  <si>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</si>
  <si>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</si>
  <si>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</si>
  <si>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</si>
  <si>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</si>
  <si>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</si>
  <si>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</si>
  <si>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</si>
  <si>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</si>
  <si>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</si>
  <si>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</si>
  <si>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</si>
  <si>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</si>
  <si>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</si>
  <si>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</si>
  <si>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</si>
  <si>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</si>
  <si>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</si>
  <si>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</si>
  <si>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</si>
  <si>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</si>
  <si>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</si>
  <si>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</si>
  <si>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</si>
  <si>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</si>
  <si>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</si>
  <si>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</si>
  <si>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</si>
  <si>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</si>
  <si>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</si>
  <si>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</si>
  <si>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</si>
  <si>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</si>
  <si>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</si>
  <si>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</si>
  <si>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</si>
  <si>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</si>
  <si>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</si>
  <si>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</si>
  <si>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</si>
  <si>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</si>
  <si>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</si>
  <si>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</si>
  <si>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</si>
  <si>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</si>
  <si>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</si>
  <si>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</si>
  <si>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</si>
  <si>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</si>
  <si>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</si>
  <si>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</si>
  <si>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</si>
  <si>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</si>
  <si>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</si>
  <si>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</si>
  <si>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</si>
  <si>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</si>
  <si>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</si>
  <si>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</si>
  <si>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</si>
  <si>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</si>
  <si>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</si>
  <si>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</si>
  <si>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</si>
  <si>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</si>
  <si>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</si>
  <si>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</si>
  <si>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</si>
  <si>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</si>
  <si>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</si>
  <si>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</si>
  <si>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</si>
  <si>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</si>
  <si>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</si>
  <si>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</si>
  <si>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</si>
  <si>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</si>
  <si>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</si>
  <si>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</si>
  <si>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</si>
  <si>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</si>
  <si>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</si>
  <si>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</si>
  <si>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</si>
  <si>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</si>
  <si>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</si>
  <si>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</si>
  <si>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</si>
  <si>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</si>
  <si>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</si>
  <si>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</si>
  <si>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</si>
  <si>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</si>
  <si>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</si>
  <si>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</si>
  <si>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</si>
  <si>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</si>
  <si>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</si>
  <si>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</si>
  <si>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</si>
  <si>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</si>
  <si>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</si>
  <si>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</si>
  <si>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</si>
  <si>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</si>
  <si>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</si>
  <si>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</si>
  <si>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</si>
  <si>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</si>
  <si>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</si>
  <si>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</si>
  <si>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</si>
  <si>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</si>
  <si>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</si>
  <si>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</si>
  <si>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</si>
  <si>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</si>
  <si>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</si>
  <si>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</si>
  <si>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</si>
  <si>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</si>
  <si>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</si>
  <si>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</si>
  <si>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</si>
  <si>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</si>
  <si>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</si>
  <si>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</si>
  <si>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</si>
  <si>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</si>
  <si>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</si>
  <si>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</si>
  <si>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</si>
  <si>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</si>
  <si>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</si>
  <si>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</si>
  <si>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</si>
  <si>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</si>
  <si>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</si>
  <si>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</si>
  <si>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</si>
  <si>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</si>
  <si>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</si>
  <si>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</si>
  <si>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</si>
  <si>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</si>
  <si>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</si>
  <si>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</si>
  <si>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</si>
  <si>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</si>
  <si>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</si>
  <si>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</si>
  <si>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</si>
  <si>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</si>
  <si>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</si>
  <si>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</si>
  <si>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</si>
  <si>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</si>
  <si>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</si>
  <si>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</si>
  <si>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</si>
  <si>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</si>
  <si>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</si>
  <si>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</si>
  <si>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</si>
  <si>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</si>
  <si>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</si>
  <si>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</si>
  <si>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</si>
  <si>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</si>
  <si>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</si>
  <si>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</si>
  <si>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</si>
  <si>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</si>
  <si>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</si>
  <si>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</si>
  <si>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</si>
  <si>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</si>
  <si>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</si>
  <si>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</si>
  <si>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</si>
  <si>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</si>
  <si>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</si>
  <si>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</si>
  <si>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</si>
  <si>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</si>
  <si>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</si>
  <si>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</si>
  <si>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</si>
  <si>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</si>
  <si>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</si>
  <si>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</si>
  <si>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</si>
  <si>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</si>
  <si>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</si>
  <si>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</si>
  <si>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</si>
  <si>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</si>
  <si>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</si>
  <si>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</si>
  <si>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</si>
  <si>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</si>
  <si>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</si>
  <si>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</si>
  <si>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</si>
  <si>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</si>
  <si>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</si>
  <si>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</si>
  <si>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</si>
  <si>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</si>
  <si>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</si>
  <si>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</si>
  <si>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</si>
  <si>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</si>
  <si>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</si>
  <si>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</si>
  <si>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</si>
  <si>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</si>
  <si>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</si>
  <si>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</si>
  <si>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</si>
  <si>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</si>
  <si>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</si>
  <si>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</si>
  <si>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</si>
  <si>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</si>
  <si>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</si>
  <si>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</si>
  <si>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</si>
  <si>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</si>
  <si>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</si>
  <si>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</si>
  <si>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</si>
  <si>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</si>
  <si>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</si>
  <si>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</si>
  <si>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</si>
  <si>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</si>
  <si>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</si>
  <si>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</si>
  <si>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</si>
  <si>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</si>
  <si>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</si>
  <si>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</si>
  <si>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</si>
  <si>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</si>
  <si>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</si>
  <si>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</si>
  <si>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</si>
  <si>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</si>
  <si>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</si>
  <si>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</si>
  <si>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</si>
  <si>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</si>
  <si>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</si>
  <si>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</si>
  <si>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</si>
  <si>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</si>
  <si>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</si>
  <si>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</si>
  <si>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</si>
  <si>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</si>
  <si>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</si>
  <si>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</si>
  <si>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</si>
  <si>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</si>
  <si>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</si>
  <si>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</si>
  <si>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</si>
  <si>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</si>
  <si>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</si>
  <si>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</si>
  <si>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</si>
  <si>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</si>
  <si>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</si>
  <si>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</si>
  <si>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</si>
  <si>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</si>
  <si>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</si>
  <si>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</si>
  <si>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</si>
  <si>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</si>
  <si>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</si>
  <si>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</si>
  <si>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</si>
  <si>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</si>
  <si>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</si>
  <si>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</si>
  <si>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</si>
  <si>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</si>
  <si>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</si>
  <si>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</si>
  <si>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</si>
  <si>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</si>
  <si>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</si>
  <si>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</si>
  <si>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</si>
  <si>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</si>
  <si>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</si>
  <si>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</si>
  <si>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</si>
  <si>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</si>
  <si>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</si>
  <si>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</si>
  <si>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</si>
  <si>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</si>
  <si>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</si>
  <si>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</si>
  <si>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</si>
  <si>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</si>
  <si>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</si>
  <si>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</si>
  <si>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</si>
  <si>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</si>
  <si>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</si>
  <si>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</si>
  <si>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</si>
  <si>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</si>
  <si>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</si>
  <si>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</si>
  <si>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</si>
  <si>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</si>
  <si>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</si>
  <si>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</si>
  <si>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</si>
  <si>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</si>
  <si>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</si>
  <si>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</si>
  <si>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</si>
  <si>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</si>
  <si>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</si>
  <si>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</si>
  <si>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</si>
  <si>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</si>
  <si>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</si>
  <si>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</si>
  <si>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</si>
  <si>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</si>
  <si>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</si>
  <si>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</si>
  <si>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</si>
  <si>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</si>
  <si>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</si>
  <si>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</si>
  <si>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</si>
  <si>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</si>
  <si>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</si>
  <si>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</si>
  <si>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</si>
  <si>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</si>
  <si>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</si>
  <si>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</si>
  <si>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</si>
  <si>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</si>
  <si>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</si>
  <si>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</si>
  <si>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</si>
  <si>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</si>
  <si>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</si>
  <si>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</si>
  <si>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</si>
  <si>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</si>
  <si>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</si>
  <si>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</si>
  <si>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</si>
  <si>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</si>
  <si>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</si>
  <si>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</si>
  <si>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</si>
  <si>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</si>
  <si>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</si>
  <si>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</si>
  <si>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</si>
  <si>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</si>
  <si>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</si>
  <si>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</si>
  <si>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</si>
  <si>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</si>
  <si>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</si>
  <si>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</si>
  <si>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</si>
  <si>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</si>
  <si>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</si>
  <si>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</si>
  <si>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</si>
  <si>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</si>
  <si>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</si>
  <si>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</si>
  <si>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</si>
  <si>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</si>
  <si>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</si>
  <si>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</si>
  <si>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</si>
  <si>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</si>
  <si>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</si>
  <si>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</si>
  <si>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</si>
  <si>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</si>
  <si>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</si>
  <si>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</si>
  <si>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</si>
  <si>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</si>
  <si>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</si>
  <si>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</si>
  <si>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</si>
  <si>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</si>
  <si>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</si>
  <si>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</si>
  <si>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</si>
  <si>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</si>
  <si>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</si>
  <si>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</si>
  <si>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</si>
  <si>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</si>
  <si>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</si>
  <si>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</si>
  <si>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</si>
  <si>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</si>
  <si>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</si>
  <si>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</si>
  <si>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</si>
  <si>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</si>
  <si>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</si>
  <si>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</si>
  <si>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</si>
  <si>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</si>
  <si>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</si>
  <si>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</si>
  <si>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</si>
  <si>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</si>
  <si>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</si>
  <si>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</si>
  <si>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</si>
  <si>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</si>
  <si>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</si>
  <si>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</si>
  <si>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</si>
  <si>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</si>
  <si>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</si>
  <si>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</si>
  <si>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</si>
  <si>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</si>
  <si>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</si>
  <si>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</si>
  <si>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</si>
  <si>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</si>
  <si>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</si>
  <si>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</si>
  <si>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</si>
  <si>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</si>
  <si>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</si>
  <si>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</si>
  <si>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</si>
  <si>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</si>
  <si>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</si>
  <si>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</si>
  <si>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</si>
  <si>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</si>
  <si>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</si>
  <si>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</si>
  <si>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</si>
  <si>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</si>
  <si>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</si>
  <si>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</si>
  <si>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</si>
  <si>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</si>
  <si>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</si>
  <si>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</si>
  <si>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</si>
  <si>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</si>
  <si>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</si>
  <si>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</si>
  <si>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</si>
  <si>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</si>
  <si>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</si>
  <si>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</si>
  <si>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</si>
  <si>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</si>
  <si>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</si>
  <si>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</si>
  <si>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</si>
  <si>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</si>
  <si>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</si>
  <si>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</si>
  <si>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</si>
  <si>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</si>
  <si>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</si>
  <si>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</si>
  <si>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</si>
  <si>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</si>
  <si>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</si>
  <si>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</si>
  <si>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</si>
  <si>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</si>
  <si>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</si>
  <si>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</si>
  <si>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</si>
  <si>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</si>
  <si>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</si>
  <si>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</si>
  <si>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</si>
  <si>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</si>
  <si>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</si>
  <si>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</si>
  <si>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</si>
  <si>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</si>
  <si>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</si>
  <si>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</si>
  <si>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</si>
  <si>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</si>
  <si>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</si>
  <si>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</si>
  <si>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</si>
  <si>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</si>
  <si>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</si>
  <si>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</si>
  <si>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</si>
  <si>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</si>
  <si>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</si>
  <si>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</si>
  <si>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</si>
  <si>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</si>
  <si>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</si>
  <si>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</si>
  <si>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</si>
  <si>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</si>
  <si>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</si>
  <si>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</si>
  <si>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</si>
  <si>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</si>
  <si>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</si>
  <si>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</si>
  <si>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</si>
  <si>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</si>
  <si>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</si>
  <si>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</si>
  <si>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</si>
  <si>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</si>
  <si>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</si>
  <si>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</si>
  <si>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</si>
  <si>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</si>
  <si>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</si>
  <si>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</si>
  <si>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</si>
  <si>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</si>
  <si>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</si>
  <si>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</si>
  <si>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</si>
  <si>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</si>
  <si>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</si>
  <si>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</si>
  <si>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</si>
  <si>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</si>
  <si>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</si>
  <si>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</si>
  <si>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</si>
  <si>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</si>
  <si>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</si>
  <si>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</si>
  <si>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</si>
  <si>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</si>
  <si>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</si>
  <si>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</si>
  <si>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</si>
  <si>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</si>
  <si>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</si>
  <si>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</si>
  <si>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</si>
  <si>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</si>
  <si>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</si>
  <si>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</si>
  <si>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</si>
  <si>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</si>
  <si>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</si>
  <si>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</si>
  <si>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</si>
  <si>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</si>
  <si>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</si>
  <si>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</si>
  <si>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</si>
  <si>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</si>
  <si>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</si>
  <si>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</si>
  <si>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</si>
  <si>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</si>
  <si>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</si>
  <si>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</si>
  <si>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</si>
  <si>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</si>
  <si>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</si>
  <si>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</si>
  <si>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</si>
  <si>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</si>
  <si>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</si>
  <si>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</si>
  <si>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</si>
  <si>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</si>
  <si>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</si>
  <si>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</si>
  <si>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</si>
  <si>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</si>
  <si>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</si>
  <si>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</si>
  <si>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</si>
  <si>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</si>
  <si>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</si>
  <si>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</si>
  <si>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</si>
  <si>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</si>
  <si>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</si>
  <si>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</si>
  <si>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</si>
  <si>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</si>
  <si>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</si>
  <si>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</si>
  <si>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</si>
  <si>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</si>
  <si>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</si>
  <si>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</si>
  <si>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</si>
  <si>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</si>
  <si>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</si>
  <si>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</si>
  <si>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</si>
  <si>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</si>
  <si>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</si>
  <si>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</si>
  <si>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</si>
  <si>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</si>
  <si>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</si>
  <si>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</si>
  <si>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</si>
  <si>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</si>
  <si>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</si>
  <si>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</si>
  <si>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</si>
  <si>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</si>
  <si>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</si>
  <si>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</si>
  <si>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</si>
  <si>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</si>
  <si>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</si>
  <si>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</si>
  <si>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</si>
  <si>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</si>
  <si>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</si>
  <si>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</si>
  <si>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</si>
  <si>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</si>
  <si>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</si>
  <si>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</si>
  <si>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</si>
  <si>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</si>
  <si>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</si>
  <si>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</si>
  <si>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</si>
  <si>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</si>
  <si>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</si>
  <si>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</si>
  <si>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</si>
  <si>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</si>
  <si>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</si>
  <si>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</si>
  <si>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</si>
  <si>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</si>
  <si>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</si>
  <si>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</si>
  <si>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</si>
  <si>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</si>
  <si>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</si>
  <si>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</si>
  <si>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</si>
  <si>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</si>
  <si>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</si>
  <si>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</si>
  <si>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</si>
  <si>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</si>
  <si>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</si>
  <si>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</si>
  <si>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</si>
  <si>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</si>
  <si>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</si>
  <si>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</si>
  <si>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</si>
  <si>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</si>
  <si>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</si>
  <si>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</si>
  <si>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</si>
  <si>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</si>
  <si>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</si>
  <si>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</si>
  <si>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</si>
  <si>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</si>
  <si>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</si>
  <si>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</si>
  <si>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</si>
  <si>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</si>
  <si>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</si>
  <si>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</si>
  <si>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</si>
  <si>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</si>
  <si>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</si>
  <si>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</si>
  <si>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</si>
  <si>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</si>
  <si>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</si>
  <si>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</si>
  <si>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</si>
  <si>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</si>
  <si>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</si>
  <si>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</si>
  <si>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</si>
  <si>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</si>
  <si>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</si>
  <si>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</si>
  <si>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</si>
  <si>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</si>
  <si>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</si>
  <si>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</si>
  <si>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</si>
  <si>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</si>
  <si>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</si>
  <si>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</si>
  <si>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</si>
  <si>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</si>
  <si>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</si>
  <si>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</si>
  <si>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</si>
  <si>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</si>
  <si>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</si>
  <si>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</si>
  <si>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</si>
  <si>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</si>
  <si>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</si>
  <si>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</si>
  <si>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</si>
  <si>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</si>
  <si>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</si>
  <si>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</si>
  <si>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</si>
  <si>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</si>
  <si>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</si>
  <si>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</si>
  <si>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</si>
  <si>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</si>
  <si>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</si>
  <si>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</si>
  <si>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</si>
  <si>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</si>
  <si>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</si>
  <si>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</si>
  <si>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</si>
  <si>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</si>
  <si>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</si>
  <si>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</si>
  <si>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</si>
  <si>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</si>
  <si>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</si>
  <si>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</si>
  <si>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</si>
  <si>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</si>
  <si>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</si>
  <si>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</si>
  <si>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</si>
  <si>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</si>
  <si>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</si>
  <si>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</si>
  <si>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</si>
  <si>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</si>
  <si>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</si>
  <si>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</si>
  <si>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</si>
  <si>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</si>
  <si>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</si>
  <si>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</si>
  <si>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</si>
  <si>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</si>
  <si>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</si>
  <si>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</si>
  <si>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</si>
  <si>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</si>
  <si>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</si>
  <si>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</si>
  <si>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</si>
  <si>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</si>
  <si>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</si>
  <si>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</si>
  <si>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</si>
  <si>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</si>
  <si>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</si>
  <si>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</si>
  <si>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</si>
  <si>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</si>
  <si>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</si>
  <si>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</si>
  <si>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</si>
  <si>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</si>
  <si>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</si>
  <si>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</si>
  <si>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</si>
  <si>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</si>
  <si>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</si>
  <si>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</si>
  <si>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</si>
  <si>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</si>
  <si>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</si>
  <si>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</si>
  <si>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</si>
  <si>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</si>
  <si>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</si>
  <si>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</si>
  <si>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</si>
  <si>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</si>
  <si>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</si>
  <si>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</si>
  <si>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</si>
  <si>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</si>
  <si>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</si>
  <si>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</si>
  <si>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</si>
  <si>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</si>
  <si>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</si>
  <si>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</si>
  <si>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</si>
  <si>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</si>
  <si>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</si>
  <si>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</si>
  <si>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</si>
  <si>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</si>
  <si>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</si>
  <si>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</si>
  <si>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</si>
  <si>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</si>
  <si>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</si>
  <si>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</si>
  <si>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</si>
  <si>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</si>
  <si>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</si>
  <si>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</si>
  <si>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</si>
  <si>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</si>
  <si>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</si>
  <si>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</si>
  <si>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</si>
  <si>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</si>
  <si>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</si>
  <si>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</si>
  <si>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</si>
  <si>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</si>
  <si>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</si>
  <si>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</si>
  <si>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</si>
  <si>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</si>
  <si>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</si>
  <si>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</si>
  <si>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</si>
  <si>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</si>
  <si>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</si>
  <si>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</si>
  <si>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</si>
  <si>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</si>
  <si>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</si>
  <si>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</si>
  <si>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</si>
  <si>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</si>
  <si>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</si>
  <si>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</si>
  <si>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</si>
  <si>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</si>
  <si>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</si>
  <si>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</si>
  <si>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</si>
  <si>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</si>
  <si>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</si>
  <si>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</si>
  <si>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</si>
  <si>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</si>
  <si>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</si>
  <si>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</si>
  <si>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</si>
  <si>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</si>
  <si>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</si>
  <si>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</si>
  <si>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</si>
  <si>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</si>
  <si>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</si>
  <si>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</si>
  <si>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</si>
  <si>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</si>
  <si>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</si>
  <si>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</si>
  <si>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</si>
  <si>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</si>
  <si>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</si>
  <si>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</si>
  <si>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</si>
  <si>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</si>
  <si>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</si>
  <si>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</si>
  <si>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</si>
  <si>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</si>
  <si>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</si>
  <si>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</si>
  <si>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</si>
  <si>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</si>
  <si>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</si>
  <si>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</si>
  <si>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</si>
  <si>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</si>
  <si>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</si>
  <si>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</si>
  <si>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</si>
  <si>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</si>
  <si>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</si>
  <si>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</si>
  <si>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</si>
  <si>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</si>
  <si>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</si>
  <si>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</si>
  <si>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</si>
  <si>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</si>
  <si>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</si>
  <si>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</si>
  <si>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</si>
  <si>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</si>
  <si>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</si>
  <si>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</si>
  <si>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</si>
  <si>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</si>
  <si>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</si>
  <si>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</si>
  <si>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</si>
  <si>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</si>
  <si>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</si>
  <si>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</si>
  <si>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</si>
  <si>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</si>
  <si>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</si>
  <si>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</si>
  <si>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</si>
  <si>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</si>
  <si>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</si>
  <si>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</si>
  <si>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</si>
  <si>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</si>
  <si>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</si>
  <si>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</si>
  <si>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</si>
  <si>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</si>
  <si>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</si>
  <si>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</si>
  <si>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</si>
  <si>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</si>
  <si>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</si>
  <si>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</si>
  <si>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</si>
  <si>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</si>
  <si>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</si>
  <si>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</si>
  <si>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</si>
  <si>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</si>
  <si>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</si>
  <si>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</si>
  <si>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</si>
  <si>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</si>
  <si>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</si>
  <si>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</si>
  <si>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</si>
  <si>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</si>
  <si>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</si>
  <si>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</si>
  <si>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</si>
  <si>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</si>
  <si>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</si>
  <si>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</si>
  <si>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</si>
  <si>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</si>
  <si>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</si>
  <si>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</si>
  <si>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</si>
  <si>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</si>
  <si>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</si>
  <si>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</si>
  <si>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</si>
  <si>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</si>
  <si>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</si>
  <si>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</si>
  <si>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</si>
  <si>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</si>
  <si>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</si>
  <si>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</si>
  <si>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</si>
  <si>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</si>
  <si>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</si>
  <si>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</si>
  <si>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</si>
  <si>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</si>
  <si>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</si>
  <si>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</si>
  <si>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</si>
  <si>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</si>
  <si>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</si>
  <si>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</si>
  <si>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</si>
  <si>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</si>
  <si>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</si>
  <si>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</si>
  <si>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</si>
  <si>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</si>
  <si>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</si>
  <si>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</si>
  <si>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</si>
  <si>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</si>
  <si>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</si>
  <si>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</si>
  <si>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</si>
  <si>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</si>
  <si>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</si>
  <si>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</si>
  <si>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</si>
  <si>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</si>
  <si>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</si>
  <si>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</si>
  <si>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</si>
  <si>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</si>
  <si>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</si>
  <si>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</si>
  <si>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</si>
  <si>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</si>
  <si>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</si>
  <si>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</si>
  <si>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</si>
  <si>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</si>
  <si>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</si>
  <si>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</si>
  <si>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</si>
  <si>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</si>
  <si>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</si>
  <si>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</si>
  <si>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</si>
  <si>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</si>
  <si>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</si>
  <si>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</si>
  <si>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</si>
  <si>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</si>
  <si>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</si>
  <si>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</si>
  <si>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</si>
  <si>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</si>
  <si>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</si>
  <si>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</si>
  <si>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</si>
  <si>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</si>
  <si>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</si>
  <si>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</si>
  <si>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</si>
  <si>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</si>
  <si>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</si>
  <si>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</si>
  <si>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</si>
  <si>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</si>
  <si>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</si>
  <si>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</si>
  <si>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</si>
  <si>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</si>
  <si>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</si>
  <si>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</si>
  <si>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</si>
  <si>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</si>
  <si>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</si>
  <si>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</si>
  <si>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</si>
  <si>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</si>
  <si>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</si>
  <si>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</si>
  <si>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</si>
  <si>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</si>
  <si>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</si>
  <si>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</si>
  <si>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</si>
  <si>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</si>
  <si>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</si>
  <si>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</si>
  <si>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</si>
  <si>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</si>
  <si>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</si>
  <si>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</si>
  <si>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</si>
  <si>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</si>
  <si>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</si>
  <si>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</si>
  <si>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</si>
  <si>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</si>
  <si>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</si>
  <si>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</si>
  <si>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</si>
  <si>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</si>
  <si>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</si>
  <si>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</si>
  <si>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</si>
  <si>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</si>
  <si>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</si>
  <si>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</si>
  <si>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</si>
  <si>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</si>
  <si>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</si>
  <si>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</si>
  <si>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</si>
  <si>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</si>
  <si>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</si>
  <si>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</si>
  <si>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</si>
  <si>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</si>
  <si>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</si>
  <si>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</si>
  <si>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</si>
  <si>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</si>
  <si>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</si>
  <si>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</si>
  <si>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</si>
  <si>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</si>
  <si>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</si>
  <si>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</si>
  <si>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</si>
  <si>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</si>
  <si>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</si>
  <si>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</si>
  <si>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</si>
  <si>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</si>
  <si>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</si>
  <si>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</si>
  <si>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</si>
  <si>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</si>
  <si>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</si>
  <si>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</si>
  <si>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</si>
  <si>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</si>
  <si>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</si>
  <si>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</si>
  <si>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</si>
  <si>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</si>
  <si>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</si>
  <si>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</si>
  <si>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</si>
  <si>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</si>
  <si>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</si>
  <si>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</si>
  <si>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</si>
  <si>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</si>
  <si>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</si>
  <si>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</si>
  <si>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</si>
  <si>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</si>
  <si>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</si>
  <si>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</si>
  <si>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</si>
  <si>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</si>
  <si>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</si>
  <si>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</si>
  <si>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</si>
  <si>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</si>
  <si>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</si>
  <si>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</si>
  <si>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</si>
  <si>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</si>
  <si>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</si>
  <si>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</si>
  <si>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</si>
  <si>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</si>
  <si>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</si>
  <si>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</si>
  <si>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</si>
  <si>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</si>
  <si>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</si>
  <si>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</si>
  <si>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</si>
  <si>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</si>
  <si>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</si>
  <si>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</si>
  <si>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</si>
  <si>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</si>
  <si>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</si>
  <si>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</si>
  <si>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</si>
  <si>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</si>
  <si>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</si>
  <si>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</si>
  <si>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</si>
  <si>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</si>
  <si>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</si>
  <si>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</si>
  <si>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</si>
  <si>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</si>
  <si>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</si>
  <si>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</si>
  <si>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</si>
  <si>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</si>
  <si>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</si>
  <si>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</si>
  <si>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</si>
  <si>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</si>
  <si>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</si>
  <si>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</si>
  <si>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</si>
  <si>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</si>
  <si>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</si>
  <si>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</si>
  <si>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</si>
  <si>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</si>
  <si>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</si>
  <si>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</si>
  <si>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</si>
  <si>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</si>
  <si>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</si>
  <si>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</si>
  <si>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</si>
  <si>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</si>
  <si>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</si>
  <si>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</si>
  <si>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</si>
  <si>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</si>
  <si>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</si>
  <si>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</si>
  <si>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</si>
  <si>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</si>
  <si>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</si>
  <si>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</si>
  <si>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</si>
  <si>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</si>
  <si>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</si>
  <si>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</si>
  <si>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</si>
  <si>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</si>
  <si>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</si>
  <si>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</si>
  <si>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</si>
  <si>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</si>
  <si>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</si>
  <si>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</si>
  <si>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</si>
  <si>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</si>
  <si>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</si>
  <si>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</si>
  <si>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</si>
  <si>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</si>
  <si>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</si>
  <si>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</si>
  <si>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</si>
  <si>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</si>
  <si>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</si>
  <si>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</si>
  <si>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</si>
  <si>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</si>
  <si>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</si>
  <si>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</si>
  <si>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</si>
  <si>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</si>
  <si>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</si>
  <si>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</si>
  <si>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</si>
  <si>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</si>
  <si>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</si>
  <si>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</si>
  <si>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</si>
  <si>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</si>
  <si>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</si>
  <si>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</si>
  <si>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</si>
  <si>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</si>
  <si>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</si>
  <si>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</si>
  <si>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</si>
  <si>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</si>
  <si>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</si>
  <si>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</si>
  <si>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</si>
  <si>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</si>
  <si>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</si>
  <si>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</si>
  <si>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</si>
  <si>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</si>
  <si>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</si>
  <si>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</si>
  <si>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</si>
  <si>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</si>
  <si>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</si>
  <si>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</si>
  <si>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</si>
  <si>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</si>
  <si>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</si>
  <si>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</si>
  <si>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</si>
  <si>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</si>
  <si>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</si>
  <si>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</si>
  <si>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</si>
  <si>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</si>
  <si>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</si>
  <si>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</si>
  <si>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</si>
  <si>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</si>
  <si>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</si>
  <si>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</si>
  <si>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</si>
  <si>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</si>
  <si>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</si>
  <si>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</si>
  <si>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</si>
  <si>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</si>
  <si>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</si>
  <si>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</si>
  <si>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</si>
  <si>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</si>
  <si>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</si>
  <si>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</si>
  <si>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</si>
  <si>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</si>
  <si>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</si>
  <si>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</si>
  <si>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</si>
  <si>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</si>
  <si>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</si>
  <si>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</si>
  <si>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</si>
  <si>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</si>
  <si>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</si>
  <si>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</si>
  <si>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</si>
  <si>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</si>
  <si>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</si>
  <si>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</si>
  <si>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</si>
  <si>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</si>
  <si>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</si>
  <si>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</si>
  <si>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</si>
  <si>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</si>
  <si>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</si>
  <si>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</si>
  <si>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</si>
  <si>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</si>
  <si>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</si>
  <si>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</si>
  <si>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</si>
  <si>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</si>
  <si>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</si>
  <si>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</si>
  <si>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</si>
  <si>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</si>
  <si>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</si>
  <si>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</si>
  <si>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</si>
  <si>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</si>
  <si>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</si>
  <si>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</si>
  <si>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</si>
  <si>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</si>
  <si>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</si>
  <si>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</si>
  <si>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</si>
  <si>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</si>
  <si>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</si>
  <si>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</si>
  <si>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</si>
  <si>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</si>
  <si>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</si>
  <si>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</si>
  <si>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</si>
  <si>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</si>
  <si>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</si>
  <si>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</si>
  <si>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</si>
  <si>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</si>
  <si>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</si>
  <si>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</si>
  <si>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</si>
  <si>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</si>
  <si>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</si>
  <si>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</si>
  <si>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</si>
  <si>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</si>
  <si>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</si>
  <si>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</si>
  <si>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</si>
  <si>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</si>
  <si>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</si>
  <si>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</si>
  <si>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</si>
  <si>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</si>
  <si>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</si>
  <si>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</si>
  <si>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</si>
  <si>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</si>
  <si>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</si>
  <si>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</si>
  <si>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</si>
  <si>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</si>
  <si>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</si>
  <si>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</si>
  <si>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</si>
  <si>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</si>
  <si>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</si>
  <si>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</si>
  <si>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</si>
  <si>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</si>
  <si>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</si>
  <si>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</si>
  <si>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</si>
  <si>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</si>
  <si>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</si>
  <si>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</si>
  <si>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</si>
  <si>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</si>
  <si>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</si>
  <si>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</si>
  <si>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</si>
  <si>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</si>
  <si>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</si>
  <si>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</si>
  <si>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</si>
  <si>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</si>
  <si>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</si>
  <si>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</si>
  <si>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</si>
  <si>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</si>
  <si>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</si>
  <si>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</si>
  <si>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</si>
  <si>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</si>
  <si>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</si>
  <si>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</si>
  <si>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</si>
  <si>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</si>
  <si>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</si>
  <si>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</si>
  <si>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</si>
  <si>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</si>
  <si>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</si>
  <si>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</si>
  <si>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</si>
  <si>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</si>
  <si>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</si>
  <si>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</si>
  <si>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</si>
  <si>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</si>
  <si>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</si>
  <si>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</si>
  <si>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</si>
  <si>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</si>
  <si>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</si>
  <si>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</si>
  <si>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</si>
  <si>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</si>
  <si>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</si>
  <si>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</si>
  <si>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</si>
  <si>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</si>
  <si>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</si>
  <si>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</si>
  <si>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</si>
  <si>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</si>
  <si>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</si>
  <si>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</si>
  <si>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</si>
  <si>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</si>
  <si>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</si>
  <si>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</si>
  <si>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</si>
  <si>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</si>
  <si>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</si>
  <si>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</si>
  <si>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</si>
  <si>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</si>
  <si>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</si>
  <si>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</si>
  <si>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</si>
  <si>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</si>
  <si>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</si>
  <si>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</si>
  <si>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</si>
  <si>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</si>
  <si>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</si>
  <si>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</si>
  <si>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</si>
  <si>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</si>
  <si>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</si>
  <si>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</si>
  <si>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</si>
  <si>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</si>
  <si>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</si>
  <si>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</si>
  <si>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</si>
  <si>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</si>
  <si>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</si>
  <si>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</si>
  <si>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</si>
  <si>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</si>
  <si>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</si>
  <si>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</si>
  <si>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</si>
  <si>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</si>
  <si>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</si>
  <si>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</si>
  <si>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</si>
  <si>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</si>
  <si>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</si>
  <si>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</si>
  <si>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</si>
  <si>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</si>
  <si>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</si>
  <si>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</si>
  <si>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</si>
  <si>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</si>
  <si>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</si>
  <si>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</si>
  <si>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</si>
  <si>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</si>
  <si>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</si>
  <si>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</si>
  <si>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</si>
  <si>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</si>
  <si>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</si>
  <si>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</si>
  <si>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</si>
  <si>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</si>
  <si>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</si>
  <si>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</si>
  <si>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</si>
  <si>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</si>
  <si>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</si>
  <si>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</si>
  <si>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</si>
  <si>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</si>
  <si>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</si>
  <si>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</si>
  <si>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</si>
  <si>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</si>
  <si>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</si>
  <si>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</si>
  <si>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</si>
  <si>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</si>
  <si>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</si>
  <si>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</si>
  <si>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</si>
  <si>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</si>
  <si>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</si>
  <si>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</si>
  <si>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</si>
  <si>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</si>
  <si>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</si>
  <si>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</si>
  <si>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</si>
  <si>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</si>
  <si>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</si>
  <si>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</si>
  <si>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</si>
  <si>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</si>
  <si>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</si>
  <si>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</si>
  <si>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</si>
  <si>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</si>
  <si>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</si>
  <si>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</si>
  <si>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</si>
  <si>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</si>
  <si>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</si>
  <si>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</si>
  <si>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</si>
  <si>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</si>
  <si>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</si>
  <si>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</si>
  <si>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</si>
  <si>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</si>
  <si>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</si>
  <si>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</si>
  <si>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</si>
  <si>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</si>
  <si>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</si>
  <si>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</si>
  <si>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</si>
  <si>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</si>
  <si>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</si>
  <si>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</si>
  <si>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</si>
  <si>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</si>
  <si>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</si>
  <si>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</si>
  <si>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</si>
  <si>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</si>
  <si>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</si>
  <si>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</si>
  <si>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</si>
  <si>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</si>
  <si>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</si>
  <si>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</si>
  <si>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</si>
  <si>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</si>
  <si>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</si>
  <si>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</si>
  <si>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</si>
  <si>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</si>
  <si>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</si>
  <si>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</si>
  <si>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</si>
  <si>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</si>
  <si>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</si>
  <si>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</si>
  <si>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</si>
  <si>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</si>
  <si>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</si>
  <si>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</si>
  <si>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</si>
  <si>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</si>
  <si>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</si>
  <si>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</si>
  <si>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</si>
  <si>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</si>
  <si>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</si>
  <si>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</si>
  <si>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</si>
  <si>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</si>
  <si>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</si>
  <si>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</si>
  <si>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</si>
  <si>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</si>
  <si>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</si>
  <si>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</si>
  <si>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</si>
  <si>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</si>
  <si>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</si>
  <si>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</si>
  <si>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</si>
  <si>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</si>
  <si>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</si>
  <si>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</si>
  <si>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</si>
  <si>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</si>
  <si>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</si>
  <si>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</si>
  <si>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</si>
  <si>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</si>
  <si>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</si>
  <si>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</si>
  <si>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</si>
  <si>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</si>
  <si>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</si>
  <si>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</si>
  <si>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</si>
  <si>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</si>
  <si>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</si>
  <si>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</si>
  <si>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</si>
  <si>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</si>
  <si>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</si>
  <si>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</si>
  <si>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</si>
  <si>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</si>
  <si>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</si>
  <si>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</si>
  <si>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</si>
  <si>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</si>
  <si>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</si>
  <si>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</si>
  <si>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</si>
  <si>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</si>
  <si>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</si>
  <si>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</si>
  <si>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</si>
  <si>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</si>
  <si>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</si>
  <si>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</si>
  <si>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</si>
  <si>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</si>
  <si>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</si>
  <si>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</si>
  <si>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</si>
  <si>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</si>
  <si>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</si>
  <si>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</si>
  <si>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</si>
  <si>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</si>
  <si>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</si>
  <si>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</si>
  <si>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</si>
  <si>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</si>
  <si>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</si>
  <si>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</si>
  <si>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</si>
  <si>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</si>
  <si>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</si>
  <si>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</si>
  <si>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</si>
  <si>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</si>
  <si>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</si>
  <si>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</si>
  <si>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</si>
  <si>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</si>
  <si>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</si>
  <si>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</si>
  <si>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</si>
  <si>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</si>
  <si>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</si>
  <si>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</si>
  <si>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</si>
  <si>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</si>
  <si>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</si>
  <si>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</si>
  <si>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</si>
  <si>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</si>
  <si>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</si>
  <si>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</si>
  <si>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</si>
  <si>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</si>
  <si>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</si>
  <si>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</si>
  <si>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</si>
  <si>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</si>
  <si>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</si>
  <si>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</si>
  <si>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</si>
  <si>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</si>
  <si>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</si>
  <si>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</si>
  <si>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</si>
  <si>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</si>
  <si>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</si>
  <si>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</si>
  <si>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</si>
  <si>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</si>
  <si>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</si>
  <si>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</si>
  <si>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</si>
  <si>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</si>
  <si>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</si>
  <si>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</si>
  <si>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</si>
  <si>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</si>
  <si>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</si>
  <si>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</si>
  <si>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</si>
  <si>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</si>
  <si>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</si>
  <si>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</si>
  <si>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</si>
  <si>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</si>
  <si>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</si>
  <si>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</si>
  <si>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</si>
  <si>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</si>
  <si>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</si>
  <si>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</si>
  <si>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</si>
  <si>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</si>
  <si>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</si>
  <si>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</si>
  <si>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</si>
  <si>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</si>
  <si>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</si>
  <si>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</si>
  <si>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</si>
  <si>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</si>
  <si>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</si>
  <si>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</si>
  <si>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</si>
  <si>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</si>
  <si>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</si>
  <si>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</si>
  <si>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</si>
  <si>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</si>
  <si>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</si>
  <si>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</si>
  <si>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</si>
  <si>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</si>
  <si>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</si>
  <si>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</si>
  <si>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</si>
  <si>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</si>
  <si>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</si>
  <si>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</si>
  <si>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</si>
  <si>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</si>
  <si>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</si>
  <si>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</si>
  <si>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</si>
  <si>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</si>
  <si>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</si>
  <si>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</si>
  <si>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</si>
  <si>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</si>
  <si>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</si>
  <si>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</si>
  <si>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</si>
  <si>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</si>
  <si>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</si>
  <si>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</si>
  <si>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</si>
  <si>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</si>
  <si>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</si>
  <si>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</si>
  <si>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</si>
  <si>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</si>
  <si>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</si>
  <si>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</si>
  <si>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</si>
  <si>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</si>
  <si>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</si>
  <si>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</si>
  <si>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</si>
  <si>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</si>
  <si>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</si>
  <si>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</si>
  <si>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</si>
  <si>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</si>
  <si>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</si>
  <si>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</si>
  <si>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</si>
  <si>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</si>
  <si>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</si>
  <si>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</si>
  <si>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</si>
  <si>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</si>
  <si>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</si>
  <si>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</si>
  <si>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</si>
  <si>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</si>
  <si>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</si>
  <si>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</si>
  <si>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</si>
  <si>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</si>
  <si>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</si>
  <si>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</si>
  <si>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</si>
  <si>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</si>
  <si>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</si>
  <si>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</si>
  <si>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</si>
  <si>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</si>
  <si>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</si>
  <si>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</si>
  <si>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</si>
  <si>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</si>
  <si>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</si>
  <si>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</si>
  <si>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</si>
  <si>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</si>
  <si>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</si>
  <si>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</si>
  <si>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</si>
  <si>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</si>
  <si>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</si>
  <si>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</si>
  <si>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</si>
  <si>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</si>
  <si>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</si>
  <si>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</si>
  <si>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</si>
  <si>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</si>
  <si>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</si>
  <si>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</si>
  <si>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</si>
  <si>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</si>
  <si>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</si>
  <si>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</si>
  <si>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</si>
  <si>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</si>
  <si>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</si>
  <si>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</si>
  <si>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</si>
  <si>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</si>
  <si>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</si>
  <si>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</si>
  <si>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</si>
  <si>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</si>
  <si>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</si>
  <si>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</si>
  <si>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</si>
  <si>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</si>
  <si>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</si>
  <si>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</si>
  <si>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</si>
  <si>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</si>
  <si>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</si>
  <si>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</si>
  <si>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</si>
  <si>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</si>
  <si>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</si>
  <si>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</si>
  <si>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</si>
  <si>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</si>
  <si>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</si>
  <si>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</si>
  <si>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</si>
  <si>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</si>
  <si>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</si>
  <si>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</si>
  <si>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</si>
  <si>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</si>
  <si>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</si>
  <si>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</si>
  <si>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</si>
  <si>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</si>
  <si>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</si>
  <si>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</si>
  <si>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</si>
  <si>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</si>
  <si>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</si>
  <si>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</si>
  <si>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</si>
  <si>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</si>
  <si>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</si>
  <si>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</si>
  <si>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</si>
  <si>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</si>
  <si>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</si>
  <si>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</si>
  <si>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</si>
  <si>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</si>
  <si>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</si>
  <si>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</si>
  <si>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</si>
  <si>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</si>
  <si>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</si>
  <si>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</si>
  <si>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</si>
  <si>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</si>
  <si>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</si>
  <si>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</si>
  <si>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</si>
  <si>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</si>
  <si>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</si>
  <si>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</si>
  <si>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</si>
  <si>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</si>
  <si>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</si>
  <si>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</si>
  <si>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</si>
  <si>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</si>
  <si>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</si>
  <si>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</si>
  <si>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</si>
  <si>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</si>
  <si>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</si>
  <si>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</si>
  <si>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</si>
  <si>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</si>
  <si>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</si>
  <si>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</si>
  <si>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</si>
  <si>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</si>
  <si>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</si>
  <si>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</si>
  <si>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</si>
  <si>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</si>
  <si>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</si>
  <si>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</si>
  <si>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</si>
  <si>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</si>
  <si>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</si>
  <si>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</si>
  <si>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</si>
  <si>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</si>
  <si>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</si>
  <si>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</si>
  <si>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</si>
  <si>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</si>
  <si>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</si>
  <si>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</si>
  <si>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</si>
  <si>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</si>
  <si>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</si>
  <si>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</si>
  <si>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</si>
  <si>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</si>
  <si>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</si>
  <si>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</si>
  <si>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</si>
  <si>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</si>
  <si>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</si>
  <si>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</si>
  <si>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</si>
  <si>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</si>
  <si>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</si>
  <si>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</si>
  <si>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</si>
  <si>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</si>
  <si>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</si>
  <si>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</si>
  <si>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</si>
  <si>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</si>
  <si>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</si>
  <si>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</si>
  <si>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</si>
  <si>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</si>
  <si>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</si>
  <si>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</si>
  <si>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</si>
  <si>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</si>
  <si>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</si>
  <si>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</si>
  <si>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</si>
  <si>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</si>
  <si>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</si>
  <si>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</si>
  <si>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</si>
  <si>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</si>
  <si>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</si>
  <si>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</si>
  <si>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</si>
  <si>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</si>
  <si>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</si>
  <si>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</si>
  <si>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</si>
  <si>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</si>
  <si>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</si>
  <si>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</si>
  <si>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</si>
  <si>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</si>
  <si>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</si>
  <si>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</si>
  <si>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</si>
  <si>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</si>
  <si>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</si>
  <si>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</si>
  <si>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</si>
  <si>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</si>
  <si>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</si>
  <si>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</si>
  <si>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</si>
  <si>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</si>
  <si>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</si>
  <si>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</si>
  <si>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</si>
  <si>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</si>
  <si>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</si>
  <si>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</si>
  <si>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</si>
  <si>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</si>
  <si>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</si>
  <si>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</si>
  <si>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</si>
  <si>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</si>
  <si>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</si>
  <si>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</si>
  <si>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</si>
  <si>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</si>
  <si>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</si>
  <si>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</si>
  <si>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</si>
  <si>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</si>
  <si>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</si>
  <si>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</si>
  <si>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</si>
  <si>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</si>
  <si>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</si>
  <si>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</si>
  <si>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</si>
  <si>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</si>
  <si>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</si>
  <si>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</si>
  <si>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</si>
  <si>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</si>
  <si>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</si>
  <si>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</si>
  <si>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</si>
  <si>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</si>
  <si>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</si>
  <si>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</si>
  <si>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</si>
  <si>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</si>
  <si>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</si>
  <si>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</si>
  <si>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</si>
  <si>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</si>
  <si>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</si>
  <si>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</si>
  <si>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</si>
  <si>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</si>
  <si>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</si>
  <si>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</si>
  <si>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</si>
  <si>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</si>
  <si>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</si>
  <si>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</si>
  <si>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</si>
  <si>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</si>
  <si>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</si>
  <si>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</si>
  <si>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</si>
  <si>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</si>
  <si>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</si>
  <si>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</si>
  <si>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</si>
  <si>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</si>
  <si>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</si>
  <si>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</si>
  <si>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</si>
  <si>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</si>
  <si>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</si>
  <si>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</si>
  <si>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</si>
  <si>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</si>
  <si>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</si>
  <si>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</si>
  <si>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</si>
  <si>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</si>
  <si>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</si>
  <si>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</si>
  <si>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</si>
  <si>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</si>
  <si>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</si>
  <si>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</si>
  <si>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</si>
  <si>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</si>
  <si>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</si>
  <si>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</si>
  <si>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</si>
  <si>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</si>
  <si>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</si>
  <si>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</si>
  <si>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</si>
  <si>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</si>
  <si>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</si>
  <si>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</si>
  <si>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</si>
  <si>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</si>
  <si>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</si>
  <si>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</si>
  <si>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</si>
  <si>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</si>
  <si>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</si>
  <si>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</si>
  <si>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</si>
  <si>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</si>
  <si>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</si>
  <si>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</si>
  <si>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</si>
  <si>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</si>
  <si>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</si>
  <si>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</si>
  <si>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</si>
  <si>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</si>
  <si>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</si>
  <si>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</si>
  <si>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</si>
  <si>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</si>
  <si>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</si>
  <si>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</si>
  <si>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</si>
  <si>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</si>
  <si>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</si>
  <si>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</si>
  <si>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</si>
  <si>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</si>
  <si>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</si>
  <si>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</si>
  <si>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</si>
  <si>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</si>
  <si>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</si>
  <si>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</si>
  <si>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</si>
  <si>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</si>
  <si>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</si>
  <si>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</si>
  <si>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</si>
  <si>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</si>
  <si>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</si>
  <si>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</si>
  <si>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</si>
  <si>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</si>
  <si>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</si>
  <si>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</si>
  <si>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</si>
  <si>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</si>
  <si>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</si>
  <si>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</si>
  <si>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</si>
  <si>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</si>
  <si>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</si>
  <si>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</si>
  <si>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</si>
  <si>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</si>
  <si>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</si>
  <si>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</si>
  <si>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</si>
  <si>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</si>
  <si>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</si>
  <si>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</si>
  <si>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</si>
  <si>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</si>
  <si>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</si>
  <si>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</si>
  <si>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</si>
  <si>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</si>
  <si>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</si>
  <si>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</si>
  <si>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</si>
  <si>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</si>
  <si>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</si>
  <si>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</si>
  <si>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</si>
  <si>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</si>
  <si>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</si>
  <si>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</si>
  <si>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</si>
  <si>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</si>
  <si>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</si>
  <si>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</si>
  <si>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</si>
  <si>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</si>
  <si>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</si>
  <si>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</si>
  <si>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</si>
  <si>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</si>
  <si>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</si>
  <si>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</si>
  <si>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</si>
  <si>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</si>
  <si>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</si>
  <si>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</si>
  <si>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</si>
  <si>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</si>
  <si>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</si>
  <si>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</si>
  <si>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</si>
  <si>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</si>
  <si>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</si>
  <si>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</si>
  <si>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</si>
  <si>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</si>
  <si>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</si>
  <si>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</si>
  <si>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</si>
  <si>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</si>
  <si>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</si>
  <si>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</si>
  <si>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</si>
  <si>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</si>
  <si>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</si>
  <si>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</si>
  <si>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</si>
  <si>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</si>
  <si>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</si>
  <si>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</si>
  <si>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</si>
  <si>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</si>
  <si>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</si>
  <si>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</si>
  <si>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</si>
  <si>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</si>
  <si>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</si>
  <si>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</si>
  <si>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</si>
  <si>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</si>
  <si>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</si>
  <si>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</si>
  <si>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</si>
  <si>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</si>
  <si>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</si>
  <si>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</si>
  <si>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</si>
  <si>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</si>
  <si>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</si>
  <si>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</si>
  <si>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</si>
  <si>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</si>
  <si>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</si>
  <si>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</si>
  <si>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</si>
  <si>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</si>
  <si>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</si>
  <si>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</si>
  <si>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</si>
  <si>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</si>
  <si>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</si>
  <si>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</si>
  <si>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</si>
  <si>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</si>
  <si>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</si>
  <si>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</si>
  <si>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</si>
  <si>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</si>
  <si>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</si>
  <si>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</si>
  <si>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</si>
  <si>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</si>
  <si>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</si>
  <si>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</si>
  <si>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</si>
  <si>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</si>
  <si>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</si>
  <si>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</si>
  <si>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</si>
  <si>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</si>
  <si>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</si>
  <si>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</si>
  <si>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</si>
  <si>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</si>
  <si>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</si>
  <si>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</si>
  <si>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</si>
  <si>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</si>
  <si>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</si>
  <si>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</si>
  <si>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</si>
  <si>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</si>
  <si>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</si>
  <si>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</si>
  <si>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</si>
  <si>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</si>
  <si>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</si>
  <si>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</si>
  <si>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</si>
  <si>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</si>
  <si>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</si>
  <si>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</si>
  <si>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</si>
  <si>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</si>
  <si>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</si>
  <si>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</si>
  <si>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</si>
  <si>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</si>
  <si>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</si>
  <si>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</si>
  <si>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</si>
  <si>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</si>
  <si>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</si>
  <si>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</si>
  <si>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</si>
  <si>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</si>
  <si>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</si>
  <si>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</si>
  <si>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</si>
  <si>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</si>
  <si>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</si>
  <si>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</si>
  <si>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</si>
  <si>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</si>
  <si>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</si>
  <si>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</si>
  <si>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</si>
  <si>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</si>
  <si>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</si>
  <si>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</si>
  <si>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</si>
  <si>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</si>
  <si>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</si>
  <si>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</si>
  <si>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</si>
  <si>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</si>
  <si>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</si>
  <si>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</si>
  <si>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</si>
  <si>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</si>
  <si>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</si>
  <si>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</si>
  <si>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</si>
  <si>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</si>
  <si>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</si>
  <si>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</si>
  <si>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</si>
  <si>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</si>
  <si>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</si>
  <si>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</si>
  <si>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</si>
  <si>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</si>
  <si>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</si>
  <si>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</si>
  <si>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</si>
  <si>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</si>
  <si>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</si>
  <si>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</si>
  <si>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</si>
  <si>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</si>
  <si>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</si>
  <si>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</si>
  <si>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</si>
  <si>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</si>
  <si>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</si>
  <si>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</si>
  <si>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</si>
  <si>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</si>
  <si>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</si>
  <si>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</si>
  <si>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</si>
  <si>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</si>
  <si>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</si>
  <si>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</si>
  <si>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</si>
  <si>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</si>
  <si>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</si>
  <si>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</si>
  <si>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</si>
  <si>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</si>
  <si>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</si>
  <si>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</si>
  <si>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</si>
  <si>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</si>
  <si>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</si>
  <si>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</si>
  <si>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</si>
  <si>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</si>
  <si>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</si>
  <si>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</si>
  <si>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</si>
  <si>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</si>
  <si>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</si>
  <si>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</si>
  <si>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</si>
  <si>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</si>
  <si>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</si>
  <si>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</si>
  <si>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</si>
  <si>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</si>
  <si>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</si>
  <si>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</si>
  <si>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</si>
  <si>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</si>
  <si>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</si>
  <si>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</si>
  <si>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</si>
  <si>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</si>
  <si>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</si>
  <si>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</si>
  <si>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</si>
  <si>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</si>
  <si>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</si>
  <si>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</si>
  <si>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</si>
  <si>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</si>
  <si>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</si>
  <si>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</si>
  <si>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</si>
  <si>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</si>
  <si>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</si>
  <si>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</si>
  <si>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</si>
  <si>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</si>
  <si>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</si>
  <si>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</si>
  <si>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</si>
  <si>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</si>
  <si>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</si>
  <si>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</si>
  <si>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</si>
  <si>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</si>
  <si>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</si>
  <si>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</si>
  <si>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</si>
  <si>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</si>
  <si>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</si>
  <si>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</si>
  <si>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</si>
  <si>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</si>
  <si>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</si>
  <si>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</si>
  <si>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</si>
  <si>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</si>
  <si>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</si>
  <si>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</si>
  <si>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</si>
  <si>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</si>
  <si>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</si>
  <si>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</si>
  <si>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</si>
  <si>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</si>
  <si>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</si>
  <si>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</si>
  <si>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</si>
  <si>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</si>
  <si>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</si>
  <si>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</si>
  <si>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</si>
  <si>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</si>
  <si>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</si>
  <si>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</si>
  <si>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</si>
  <si>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</si>
  <si>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</si>
  <si>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</si>
  <si>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</si>
  <si>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</si>
  <si>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</si>
  <si>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</si>
  <si>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</si>
  <si>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</si>
  <si>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</si>
  <si>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</si>
  <si>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</si>
  <si>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</si>
  <si>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</si>
  <si>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</si>
  <si>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</si>
  <si>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</si>
  <si>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</si>
  <si>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</si>
  <si>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</si>
  <si>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</si>
  <si>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</si>
  <si>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</si>
  <si>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</si>
  <si>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</si>
  <si>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</si>
  <si>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</si>
  <si>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</si>
  <si>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</si>
  <si>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</si>
  <si>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</si>
  <si>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</si>
  <si>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</si>
  <si>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</si>
  <si>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</si>
  <si>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</si>
  <si>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</si>
  <si>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</si>
  <si>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</si>
  <si>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</si>
  <si>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</si>
  <si>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</si>
  <si>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</si>
  <si>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</si>
  <si>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</si>
  <si>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</si>
  <si>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</si>
  <si>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</si>
  <si>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</si>
  <si>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</si>
  <si>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</si>
  <si>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</si>
  <si>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</si>
  <si>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</si>
  <si>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</si>
  <si>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</si>
  <si>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</si>
  <si>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</si>
  <si>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</si>
  <si>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</si>
  <si>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</si>
  <si>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</si>
  <si>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</si>
  <si>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</si>
  <si>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</si>
  <si>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</si>
  <si>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</si>
  <si>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</si>
  <si>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</si>
  <si>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</si>
  <si>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</si>
  <si>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</si>
  <si>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</si>
  <si>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</si>
  <si>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</si>
  <si>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</si>
  <si>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</si>
  <si>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</si>
  <si>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</si>
  <si>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</si>
  <si>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</si>
  <si>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</si>
  <si>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</si>
  <si>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</si>
  <si>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</si>
  <si>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</si>
  <si>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</si>
  <si>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</si>
  <si>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</si>
  <si>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</si>
  <si>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</si>
  <si>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</si>
  <si>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</si>
  <si>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</si>
  <si>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</si>
  <si>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</si>
  <si>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</si>
  <si>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</si>
  <si>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</si>
  <si>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</si>
  <si>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</si>
  <si>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</si>
  <si>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</si>
  <si>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</si>
  <si>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</si>
  <si>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</si>
  <si>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</si>
  <si>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</si>
  <si>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</si>
  <si>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</si>
  <si>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</si>
  <si>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</si>
  <si>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</si>
  <si>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</si>
  <si>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</si>
  <si>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</si>
  <si>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</si>
  <si>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</si>
  <si>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</si>
  <si>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</si>
  <si>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</si>
  <si>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</si>
  <si>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</si>
  <si>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</si>
  <si>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</si>
  <si>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</si>
  <si>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</si>
  <si>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</si>
  <si>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</si>
  <si>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</si>
  <si>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</si>
  <si>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</si>
  <si>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</si>
  <si>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</si>
  <si>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</si>
  <si>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</si>
  <si>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</si>
  <si>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</si>
  <si>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</si>
  <si>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</si>
  <si>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</si>
  <si>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</si>
  <si>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</si>
  <si>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</si>
  <si>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</si>
  <si>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</si>
  <si>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</si>
  <si>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</si>
  <si>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</si>
  <si>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</si>
  <si>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</si>
  <si>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</si>
  <si>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</si>
  <si>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</si>
  <si>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</si>
  <si>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</si>
  <si>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</si>
  <si>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</si>
  <si>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</si>
  <si>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</si>
  <si>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</si>
  <si>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</si>
  <si>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</si>
  <si>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</si>
  <si>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</si>
  <si>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</si>
  <si>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</si>
  <si>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</si>
  <si>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</si>
  <si>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</si>
  <si>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</si>
  <si>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</si>
  <si>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</si>
  <si>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</si>
  <si>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</si>
  <si>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</si>
  <si>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</si>
  <si>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</si>
  <si>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</si>
  <si>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</si>
  <si>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</si>
  <si>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</si>
  <si>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</si>
  <si>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</si>
  <si>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</si>
  <si>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</si>
  <si>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</si>
  <si>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</si>
  <si>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</si>
  <si>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</si>
  <si>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</si>
  <si>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</si>
  <si>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</si>
  <si>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</si>
  <si>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</si>
  <si>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</si>
  <si>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</si>
  <si>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</si>
  <si>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</si>
  <si>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</si>
  <si>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</si>
  <si>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</si>
  <si>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</si>
  <si>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</si>
  <si>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</si>
  <si>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</si>
  <si>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</si>
  <si>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</si>
  <si>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</si>
  <si>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</si>
  <si>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</si>
  <si>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</si>
  <si>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</si>
  <si>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</si>
  <si>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</si>
  <si>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</si>
  <si>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</si>
  <si>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</si>
  <si>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</si>
  <si>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</si>
  <si>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</si>
  <si>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</si>
  <si>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</si>
  <si>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</si>
  <si>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</si>
  <si>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</si>
  <si>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</si>
  <si>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</si>
  <si>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</si>
  <si>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</si>
  <si>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</si>
  <si>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</si>
  <si>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</si>
  <si>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</si>
  <si>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</si>
  <si>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</si>
  <si>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</si>
  <si>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</si>
  <si>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</si>
  <si>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</si>
  <si>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</si>
  <si>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</si>
  <si>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</si>
  <si>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</si>
  <si>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</si>
  <si>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</si>
  <si>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</si>
  <si>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</si>
  <si>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</si>
  <si>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</si>
  <si>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</si>
  <si>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</si>
  <si>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</si>
  <si>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</si>
  <si>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</si>
  <si>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</si>
  <si>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</si>
  <si>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</si>
  <si>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</si>
  <si>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</si>
  <si>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</si>
  <si>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</si>
  <si>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</si>
  <si>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</si>
  <si>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</si>
  <si>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</si>
  <si>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</si>
  <si>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</si>
  <si>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</si>
  <si>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</si>
  <si>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</si>
  <si>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</si>
  <si>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</si>
  <si>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</si>
  <si>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</si>
  <si>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</si>
  <si>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</si>
  <si>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</si>
  <si>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</si>
  <si>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</si>
  <si>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</si>
  <si>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</si>
  <si>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</si>
  <si>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</si>
  <si>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</si>
  <si>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</si>
  <si>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</si>
  <si>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</si>
  <si>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</si>
  <si>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</si>
  <si>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</si>
  <si>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</si>
  <si>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</si>
  <si>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</si>
  <si>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</si>
  <si>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</si>
  <si>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</si>
  <si>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</si>
  <si>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</si>
  <si>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</si>
  <si>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</si>
  <si>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</si>
  <si>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</si>
  <si>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</si>
  <si>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</si>
  <si>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</si>
  <si>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</si>
  <si>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</si>
  <si>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</si>
  <si>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</si>
  <si>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</si>
  <si>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</si>
  <si>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</si>
  <si>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</si>
  <si>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</si>
  <si>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</si>
  <si>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</si>
  <si>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</si>
  <si>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</si>
  <si>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</si>
  <si>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</si>
  <si>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</si>
  <si>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</si>
  <si>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</si>
  <si>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</si>
  <si>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</si>
  <si>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</si>
  <si>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</si>
  <si>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</si>
  <si>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</si>
  <si>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</si>
  <si>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</si>
  <si>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</si>
  <si>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</si>
  <si>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</si>
  <si>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</si>
  <si>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</si>
  <si>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</si>
  <si>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</si>
  <si>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</si>
  <si>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</si>
  <si>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</si>
  <si>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</si>
  <si>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</si>
  <si>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</si>
  <si>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</si>
  <si>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</si>
  <si>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</si>
  <si>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</si>
  <si>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</si>
  <si>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</si>
  <si>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</si>
  <si>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</si>
  <si>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</si>
  <si>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</si>
  <si>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</si>
  <si>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</si>
  <si>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</si>
  <si>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</si>
  <si>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</si>
  <si>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</si>
  <si>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</si>
  <si>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</si>
  <si>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</si>
  <si>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</si>
  <si>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</si>
  <si>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</si>
  <si>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</si>
  <si>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</si>
  <si>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</si>
  <si>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</si>
  <si>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</si>
  <si>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</si>
  <si>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</si>
  <si>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</si>
  <si>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</si>
  <si>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</si>
  <si>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</si>
  <si>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</si>
  <si>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</si>
  <si>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</si>
  <si>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</si>
  <si>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</si>
  <si>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</si>
  <si>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</si>
  <si>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</si>
  <si>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</si>
  <si>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</si>
  <si>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</si>
  <si>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</si>
  <si>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</si>
  <si>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</si>
  <si>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</si>
  <si>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</si>
  <si>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</si>
  <si>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</si>
  <si>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</si>
  <si>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</si>
  <si>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</si>
  <si>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</si>
  <si>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</si>
  <si>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</si>
  <si>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</si>
  <si>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</si>
  <si>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</si>
  <si>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</si>
  <si>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</si>
  <si>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</si>
  <si>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</si>
  <si>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</si>
  <si>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</si>
  <si>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</si>
  <si>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</si>
  <si>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</si>
  <si>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</si>
  <si>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</si>
  <si>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</si>
  <si>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</si>
  <si>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</si>
  <si>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</si>
  <si>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</si>
  <si>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</si>
  <si>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</si>
  <si>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</si>
  <si>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</si>
  <si>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</si>
  <si>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</si>
  <si>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</si>
  <si>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</si>
  <si>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</si>
  <si>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</si>
  <si>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</si>
  <si>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</si>
  <si>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</si>
  <si>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</si>
  <si>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</si>
  <si>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</si>
  <si>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</si>
  <si>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</si>
  <si>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</si>
  <si>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</si>
  <si>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</si>
  <si>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</si>
  <si>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</si>
  <si>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</si>
  <si>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</si>
  <si>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</si>
  <si>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</si>
  <si>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</si>
  <si>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</si>
  <si>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</si>
  <si>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</si>
  <si>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</si>
  <si>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</si>
  <si>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</si>
  <si>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</si>
  <si>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</si>
  <si>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</si>
  <si>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</si>
  <si>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</si>
  <si>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</si>
  <si>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</si>
  <si>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</si>
  <si>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</si>
  <si>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</si>
  <si>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</si>
  <si>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</si>
  <si>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</si>
  <si>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</si>
  <si>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</si>
  <si>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</si>
  <si>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</si>
  <si>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</si>
  <si>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</si>
  <si>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</si>
  <si>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</si>
  <si>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</si>
  <si>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</si>
  <si>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</si>
  <si>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</si>
  <si>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</si>
  <si>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</si>
  <si>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</si>
  <si>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</si>
  <si>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</si>
  <si>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</si>
  <si>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</si>
  <si>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</si>
  <si>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</si>
  <si>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</si>
  <si>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</si>
  <si>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</si>
  <si>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</si>
  <si>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</si>
  <si>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</si>
  <si>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</si>
  <si>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</si>
  <si>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</si>
  <si>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</si>
  <si>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</si>
  <si>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</si>
  <si>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</si>
  <si>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</si>
  <si>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</si>
  <si>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</si>
  <si>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</si>
  <si>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</si>
  <si>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</si>
  <si>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</si>
  <si>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</si>
  <si>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</si>
  <si>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</si>
  <si>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</si>
  <si>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</si>
  <si>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</si>
  <si>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</si>
  <si>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</si>
  <si>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</si>
  <si>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</si>
  <si>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</si>
  <si>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</si>
  <si>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</si>
  <si>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</si>
  <si>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</si>
  <si>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</si>
  <si>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</si>
  <si>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</si>
  <si>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</si>
  <si>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</si>
  <si>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</si>
  <si>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</si>
  <si>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</si>
  <si>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</si>
  <si>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</si>
  <si>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</si>
  <si>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</si>
  <si>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</si>
  <si>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</si>
  <si>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</si>
  <si>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</si>
  <si>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</si>
  <si>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</si>
  <si>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</si>
  <si>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</si>
  <si>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</si>
  <si>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</si>
  <si>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</si>
  <si>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</si>
  <si>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</si>
  <si>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</si>
  <si>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</si>
  <si>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</si>
  <si>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</si>
  <si>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</si>
  <si>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</si>
  <si>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</si>
  <si>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</si>
  <si>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</si>
  <si>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</si>
  <si>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</si>
  <si>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</si>
  <si>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</si>
  <si>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</si>
  <si>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</si>
  <si>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</si>
  <si>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</si>
  <si>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</si>
  <si>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</si>
  <si>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</si>
  <si>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</si>
  <si>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</si>
  <si>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</si>
  <si>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</si>
  <si>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</si>
  <si>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</si>
  <si>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</si>
  <si>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</si>
  <si>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</si>
  <si>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</si>
  <si>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</si>
  <si>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</si>
  <si>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</si>
  <si>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</si>
  <si>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</si>
  <si>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</si>
  <si>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</si>
  <si>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</si>
  <si>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</si>
  <si>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</si>
  <si>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</si>
  <si>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</si>
  <si>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</si>
  <si>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</si>
  <si>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</si>
  <si>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</si>
  <si>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</si>
  <si>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</si>
  <si>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</si>
  <si>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</si>
  <si>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</si>
  <si>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</si>
  <si>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</si>
  <si>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</si>
  <si>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</si>
  <si>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</si>
  <si>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</si>
  <si>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</si>
  <si>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</si>
  <si>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</si>
  <si>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</si>
  <si>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</si>
  <si>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</si>
  <si>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</si>
  <si>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</si>
  <si>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</si>
  <si>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</si>
  <si>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</si>
  <si>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</si>
  <si>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</si>
  <si>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</si>
  <si>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</si>
  <si>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</si>
  <si>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</si>
  <si>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</si>
  <si>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</si>
  <si>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</si>
  <si>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</si>
  <si>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</si>
  <si>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</si>
  <si>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</si>
  <si>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</si>
  <si>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</si>
  <si>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</si>
  <si>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</si>
  <si>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</si>
  <si>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</si>
  <si>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</si>
  <si>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</si>
  <si>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</si>
  <si>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</si>
  <si>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</si>
  <si>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</si>
  <si>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</si>
  <si>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</si>
  <si>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</si>
  <si>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</si>
  <si>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</si>
  <si>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</si>
  <si>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</si>
  <si>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</si>
  <si>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</si>
  <si>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</si>
  <si>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</si>
  <si>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</si>
  <si>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</si>
  <si>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</si>
  <si>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</si>
  <si>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</si>
  <si>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</si>
  <si>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</si>
  <si>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</si>
  <si>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</si>
  <si>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</si>
  <si>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</si>
  <si>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</si>
  <si>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</si>
  <si>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</si>
  <si>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</si>
  <si>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</si>
  <si>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</si>
  <si>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</si>
  <si>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</si>
  <si>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</si>
  <si>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</si>
  <si>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</si>
  <si>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</si>
  <si>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</si>
  <si>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</si>
  <si>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</si>
  <si>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</si>
  <si>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</si>
  <si>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</si>
  <si>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</si>
  <si>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</si>
  <si>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</si>
  <si>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</si>
  <si>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</si>
  <si>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</si>
  <si>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</si>
  <si>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</si>
  <si>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</si>
  <si>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</si>
  <si>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</si>
  <si>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</si>
  <si>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</si>
  <si>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</si>
  <si>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</si>
  <si>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</si>
  <si>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</si>
  <si>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</si>
  <si>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</si>
  <si>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</si>
  <si>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</si>
  <si>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</si>
  <si>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</si>
  <si>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</si>
  <si>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</si>
  <si>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</si>
  <si>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</si>
  <si>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</si>
  <si>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</si>
  <si>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</si>
  <si>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</si>
  <si>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</si>
  <si>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</si>
  <si>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</si>
  <si>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</si>
  <si>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</si>
  <si>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</si>
  <si>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</si>
  <si>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</si>
  <si>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</si>
  <si>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</si>
  <si>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</si>
  <si>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</si>
  <si>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</si>
  <si>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</si>
  <si>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</si>
  <si>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</si>
  <si>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</si>
  <si>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</si>
  <si>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</si>
  <si>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</si>
  <si>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</si>
  <si>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</si>
  <si>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</si>
  <si>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</si>
  <si>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</si>
  <si>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</si>
  <si>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</si>
  <si>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</si>
  <si>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</si>
  <si>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</si>
  <si>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</si>
  <si>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</si>
  <si>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</si>
  <si>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</si>
  <si>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</si>
  <si>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</si>
  <si>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</si>
  <si>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</si>
  <si>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</si>
  <si>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</si>
  <si>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</si>
  <si>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</si>
  <si>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</si>
  <si>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</si>
  <si>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</si>
  <si>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</si>
  <si>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</si>
  <si>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</si>
  <si>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</si>
  <si>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</si>
  <si>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</si>
  <si>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</si>
  <si>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</si>
  <si>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</si>
  <si>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</si>
  <si>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</si>
  <si>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</si>
  <si>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</si>
  <si>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</si>
  <si>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</si>
  <si>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</si>
  <si>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</si>
  <si>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</si>
  <si>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</si>
  <si>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</si>
  <si>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</si>
  <si>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</si>
  <si>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</si>
  <si>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</si>
  <si>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</si>
  <si>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</si>
  <si>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</si>
  <si>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</si>
  <si>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</si>
  <si>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</si>
  <si>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</si>
  <si>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</si>
  <si>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</si>
  <si>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</si>
  <si>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</si>
  <si>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</si>
  <si>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</si>
  <si>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</si>
  <si>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</si>
  <si>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</si>
  <si>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</si>
  <si>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</si>
  <si>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</si>
  <si>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</si>
  <si>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</si>
  <si>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</si>
  <si>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</si>
  <si>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</si>
  <si>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</si>
  <si>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</si>
  <si>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</si>
  <si>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</si>
  <si>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</si>
  <si>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</si>
  <si>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</si>
  <si>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</si>
  <si>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</si>
  <si>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</si>
  <si>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</si>
  <si>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</si>
  <si>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</si>
  <si>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</si>
  <si>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</si>
  <si>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</si>
  <si>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</si>
  <si>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</si>
  <si>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</si>
  <si>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</si>
  <si>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</si>
  <si>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</si>
  <si>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</si>
  <si>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</si>
  <si>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</si>
  <si>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</si>
  <si>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</si>
  <si>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</si>
  <si>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</si>
  <si>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</si>
  <si>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</si>
  <si>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</si>
  <si>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</si>
  <si>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</si>
  <si>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</si>
  <si>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</si>
  <si>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</si>
  <si>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</si>
  <si>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</si>
  <si>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</si>
  <si>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</si>
  <si>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</si>
  <si>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</si>
  <si>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</si>
  <si>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</si>
  <si>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</si>
  <si>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</si>
  <si>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</si>
  <si>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</si>
  <si>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</si>
  <si>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</si>
  <si>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</si>
  <si>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</si>
  <si>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</si>
  <si>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</si>
  <si>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</si>
  <si>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</si>
  <si>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</si>
  <si>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</si>
  <si>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</si>
  <si>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</si>
  <si>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</si>
  <si>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</si>
  <si>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</si>
  <si>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</si>
  <si>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</si>
  <si>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</si>
  <si>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</si>
  <si>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</si>
  <si>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</si>
  <si>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</si>
  <si>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</si>
  <si>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</si>
  <si>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</si>
  <si>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</si>
  <si>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</si>
  <si>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</si>
  <si>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</si>
  <si>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</si>
  <si>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</si>
  <si>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</si>
  <si>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</si>
  <si>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</si>
  <si>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</si>
  <si>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</si>
  <si>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</si>
  <si>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</si>
  <si>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</si>
  <si>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</si>
  <si>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</si>
  <si>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</si>
  <si>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</si>
  <si>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</si>
  <si>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</si>
  <si>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</si>
  <si>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</si>
  <si>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</si>
  <si>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</si>
  <si>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</si>
  <si>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</si>
  <si>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</si>
  <si>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</si>
  <si>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</si>
  <si>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</si>
  <si>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</si>
  <si>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</si>
  <si>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</si>
  <si>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</si>
  <si>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</si>
  <si>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</si>
  <si>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</si>
  <si>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</si>
  <si>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</si>
  <si>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</si>
  <si>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</si>
  <si>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</si>
  <si>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</si>
  <si>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</si>
  <si>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</si>
  <si>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</si>
  <si>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</si>
  <si>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</si>
  <si>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</si>
  <si>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</si>
  <si>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</si>
  <si>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</si>
  <si>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</si>
  <si>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</si>
  <si>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</si>
  <si>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</si>
  <si>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</si>
  <si>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</si>
  <si>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</si>
  <si>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</si>
  <si>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</si>
  <si>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</si>
  <si>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</si>
  <si>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</si>
  <si>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</si>
  <si>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</si>
  <si>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</si>
  <si>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</si>
  <si>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</si>
  <si>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</si>
  <si>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</si>
  <si>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</si>
  <si>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</si>
  <si>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</si>
  <si>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</si>
  <si>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</si>
  <si>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</si>
  <si>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</si>
  <si>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</si>
  <si>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</si>
  <si>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</si>
  <si>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</si>
  <si>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</si>
  <si>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</si>
  <si>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</si>
  <si>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</si>
  <si>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</si>
  <si>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</si>
  <si>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</si>
  <si>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</si>
  <si>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</si>
  <si>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</si>
  <si>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</si>
  <si>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</si>
  <si>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</si>
  <si>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</si>
  <si>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</si>
  <si>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</si>
  <si>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</si>
  <si>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</si>
  <si>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</si>
  <si>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</si>
  <si>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</si>
  <si>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</si>
  <si>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</si>
  <si>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</si>
  <si>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</si>
  <si>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</si>
  <si>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</si>
  <si>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</si>
  <si>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</si>
  <si>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</si>
  <si>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</si>
  <si>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</si>
  <si>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</si>
  <si>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</si>
  <si>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</si>
  <si>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</si>
  <si>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</si>
  <si>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</si>
  <si>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</si>
  <si>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</si>
  <si>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</si>
  <si>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</si>
  <si>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</si>
  <si>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</si>
  <si>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</si>
  <si>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</si>
  <si>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</si>
  <si>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</si>
  <si>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</si>
  <si>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</si>
  <si>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</si>
  <si>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</si>
  <si>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</si>
  <si>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</si>
  <si>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</si>
  <si>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</si>
  <si>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</si>
  <si>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</si>
  <si>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</si>
  <si>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</si>
  <si>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</si>
  <si>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</si>
  <si>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</si>
  <si>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</si>
  <si>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</si>
  <si>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</si>
  <si>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</si>
  <si>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</si>
  <si>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</si>
  <si>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</si>
  <si>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</si>
  <si>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</si>
  <si>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</si>
  <si>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</si>
  <si>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</si>
  <si>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</si>
  <si>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</si>
  <si>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</si>
  <si>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</si>
  <si>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</si>
  <si>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</si>
  <si>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</si>
  <si>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</si>
  <si>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</si>
  <si>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</si>
  <si>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</si>
  <si>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</si>
  <si>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</si>
  <si>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</si>
  <si>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</si>
  <si>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</si>
  <si>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</si>
  <si>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</si>
  <si>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</si>
  <si>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</si>
  <si>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</si>
  <si>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</si>
  <si>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</si>
  <si>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</si>
  <si>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</si>
  <si>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</si>
  <si>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</si>
  <si>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</si>
  <si>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</si>
  <si>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</si>
  <si>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</si>
  <si>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</si>
  <si>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</si>
  <si>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</si>
  <si>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</si>
  <si>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</si>
  <si>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</si>
  <si>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</si>
  <si>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</si>
  <si>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</si>
  <si>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</si>
  <si>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</si>
  <si>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</si>
  <si>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</si>
  <si>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</si>
  <si>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</si>
  <si>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</si>
  <si>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</si>
  <si>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</si>
  <si>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</si>
  <si>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</si>
  <si>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</si>
  <si>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</si>
  <si>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</si>
  <si>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</si>
  <si>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</si>
  <si>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</si>
  <si>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</si>
  <si>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</si>
  <si>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</si>
  <si>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</si>
  <si>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</si>
  <si>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</si>
  <si>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</si>
  <si>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</si>
  <si>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</si>
  <si>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</si>
  <si>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</si>
  <si>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</si>
  <si>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</si>
  <si>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</si>
  <si>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</si>
  <si>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</si>
  <si>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</si>
  <si>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</si>
  <si>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</si>
  <si>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</si>
  <si>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</si>
  <si>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</si>
  <si>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</si>
  <si>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</si>
  <si>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</si>
  <si>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</si>
  <si>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</si>
  <si>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</si>
  <si>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</si>
  <si>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</si>
  <si>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</si>
  <si>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</si>
  <si>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</si>
  <si>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</si>
  <si>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</si>
  <si>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</si>
  <si>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</si>
  <si>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</si>
  <si>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</si>
  <si>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</si>
  <si>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</si>
  <si>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</si>
  <si>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</si>
  <si>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</si>
  <si>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</si>
  <si>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</si>
  <si>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</si>
  <si>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</si>
  <si>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</si>
  <si>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</si>
  <si>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</si>
  <si>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</si>
  <si>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</si>
  <si>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</si>
  <si>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</si>
  <si>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</si>
  <si>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</si>
  <si>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</si>
  <si>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</si>
  <si>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</si>
  <si>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</si>
  <si>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</si>
  <si>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</si>
  <si>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</si>
  <si>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</si>
  <si>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</si>
  <si>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</si>
  <si>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</si>
  <si>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</si>
  <si>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</si>
  <si>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</si>
  <si>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</si>
  <si>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</si>
  <si>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</si>
  <si>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</si>
  <si>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</si>
  <si>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</si>
  <si>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</si>
  <si>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</si>
  <si>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</si>
  <si>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</si>
  <si>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</si>
  <si>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</si>
  <si>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</si>
  <si>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</si>
  <si>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</si>
  <si>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</si>
  <si>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</si>
  <si>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</si>
  <si>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</si>
  <si>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</si>
  <si>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</si>
  <si>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</si>
  <si>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</si>
  <si>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</si>
  <si>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</si>
  <si>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</si>
  <si>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</si>
  <si>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</si>
  <si>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</si>
  <si>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</si>
  <si>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</si>
  <si>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</si>
  <si>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</si>
  <si>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</si>
  <si>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</si>
  <si>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</si>
  <si>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</si>
  <si>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</si>
  <si>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</si>
  <si>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</si>
  <si>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</si>
  <si>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</si>
  <si>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</si>
  <si>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</si>
  <si>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</si>
  <si>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</si>
  <si>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</si>
  <si>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</si>
  <si>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</si>
  <si>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</si>
  <si>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</si>
  <si>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</si>
  <si>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</si>
  <si>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</si>
  <si>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</si>
  <si>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</si>
  <si>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</si>
  <si>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</si>
  <si>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</si>
  <si>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</si>
  <si>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</si>
  <si>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</si>
  <si>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</si>
  <si>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</si>
  <si>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</si>
  <si>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</si>
  <si>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</si>
  <si>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</si>
  <si>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</si>
  <si>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</si>
  <si>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</si>
  <si>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</si>
  <si>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</si>
  <si>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</si>
  <si>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</si>
  <si>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</si>
  <si>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</si>
  <si>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</si>
  <si>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</si>
  <si>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</si>
  <si>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</si>
  <si>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</si>
  <si>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</si>
  <si>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</si>
  <si>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</si>
  <si>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</si>
  <si>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</si>
  <si>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</si>
  <si>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</si>
  <si>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</si>
  <si>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</si>
  <si>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</si>
  <si>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</si>
  <si>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</si>
  <si>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</si>
  <si>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</si>
  <si>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</si>
  <si>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</si>
  <si>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</si>
  <si>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</si>
  <si>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</si>
  <si>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</si>
  <si>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</si>
  <si>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</si>
  <si>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</si>
  <si>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</si>
  <si>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</si>
  <si>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</si>
  <si>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</si>
  <si>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</si>
  <si>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</si>
  <si>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</si>
  <si>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</si>
  <si>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</si>
  <si>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</si>
  <si>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</si>
  <si>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</si>
  <si>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</si>
  <si>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</si>
  <si>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</si>
  <si>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</si>
  <si>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</si>
  <si>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</si>
  <si>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</si>
  <si>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</si>
  <si>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</si>
  <si>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</si>
  <si>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</si>
  <si>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</si>
  <si>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</si>
  <si>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</si>
  <si>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</si>
  <si>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</si>
  <si>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</si>
  <si>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</si>
  <si>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</si>
  <si>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</si>
  <si>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</si>
  <si>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</si>
  <si>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</si>
  <si>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</si>
  <si>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</si>
  <si>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</si>
  <si>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</si>
  <si>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</si>
  <si>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</si>
  <si>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</si>
  <si>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</si>
  <si>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</si>
  <si>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</si>
  <si>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</si>
  <si>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</si>
  <si>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</si>
  <si>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</si>
  <si>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</si>
  <si>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</si>
  <si>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</si>
  <si>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</si>
  <si>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</si>
  <si>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</si>
  <si>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</si>
  <si>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</si>
  <si>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</si>
  <si>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</si>
  <si>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</si>
  <si>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</si>
  <si>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</si>
  <si>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</si>
  <si>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</si>
  <si>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</si>
  <si>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</si>
  <si>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</si>
  <si>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</si>
  <si>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</si>
  <si>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</si>
  <si>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</si>
  <si>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</si>
  <si>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</si>
  <si>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</si>
  <si>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</si>
  <si>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</si>
  <si>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</si>
  <si>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</si>
  <si>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</si>
  <si>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</si>
  <si>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</si>
  <si>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</si>
  <si>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</si>
  <si>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</si>
  <si>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</si>
  <si>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</si>
  <si>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</si>
  <si>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</si>
  <si>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</si>
  <si>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</si>
  <si>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</si>
  <si>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</si>
  <si>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</si>
  <si>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</si>
  <si>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</si>
  <si>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</si>
  <si>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</si>
  <si>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</si>
  <si>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</si>
  <si>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</si>
  <si>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</si>
  <si>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</si>
  <si>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</si>
  <si>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</si>
  <si>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</si>
  <si>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</si>
  <si>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</si>
  <si>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</si>
  <si>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</si>
  <si>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</si>
  <si>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</si>
  <si>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</si>
  <si>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</si>
  <si>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</si>
  <si>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</si>
  <si>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</si>
  <si>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</si>
  <si>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</si>
  <si>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</si>
  <si>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</si>
  <si>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</si>
  <si>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</si>
  <si>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</si>
  <si>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</si>
  <si>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</si>
  <si>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</si>
  <si>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</si>
  <si>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</si>
  <si>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</si>
  <si>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</si>
  <si>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</si>
  <si>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</si>
  <si>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</si>
  <si>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</si>
  <si>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</si>
  <si>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</si>
  <si>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</si>
  <si>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</si>
  <si>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</si>
  <si>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</si>
  <si>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</si>
  <si>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</si>
  <si>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</si>
  <si>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</si>
  <si>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</si>
  <si>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</si>
  <si>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</si>
  <si>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</si>
  <si>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</si>
  <si>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</si>
  <si>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</si>
  <si>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</si>
  <si>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</si>
  <si>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</si>
  <si>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</si>
  <si>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</si>
  <si>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</si>
  <si>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</si>
  <si>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</si>
  <si>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</si>
  <si>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</si>
  <si>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</si>
  <si>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</si>
  <si>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</si>
  <si>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</si>
  <si>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</si>
  <si>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</si>
  <si>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</si>
  <si>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</si>
  <si>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</si>
  <si>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</si>
  <si>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</si>
  <si>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</si>
  <si>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</si>
  <si>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</si>
  <si>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</si>
  <si>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</si>
  <si>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</si>
  <si>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</si>
  <si>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</si>
  <si>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</si>
  <si>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</si>
  <si>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</si>
  <si>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</si>
  <si>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</si>
  <si>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</si>
  <si>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</si>
  <si>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</si>
  <si>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</si>
  <si>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</si>
  <si>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</si>
  <si>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</si>
  <si>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</si>
  <si>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</si>
  <si>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</si>
  <si>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</si>
  <si>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</si>
  <si>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</si>
  <si>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</si>
  <si>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</si>
  <si>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</si>
  <si>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</si>
  <si>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</si>
  <si>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</si>
  <si>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</si>
  <si>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</si>
  <si>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</si>
  <si>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</si>
  <si>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</si>
  <si>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</si>
  <si>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</si>
  <si>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</si>
  <si>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</si>
  <si>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</si>
  <si>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</si>
  <si>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</si>
  <si>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</si>
  <si>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</si>
  <si>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</si>
  <si>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</si>
  <si>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</si>
  <si>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</si>
  <si>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</si>
  <si>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</si>
  <si>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</si>
  <si>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</si>
  <si>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</si>
  <si>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</si>
  <si>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</si>
  <si>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</si>
  <si>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</si>
  <si>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</si>
  <si>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</si>
  <si>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</si>
  <si>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</si>
  <si>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</si>
  <si>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</si>
  <si>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</si>
  <si>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</si>
  <si>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</si>
  <si>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</si>
  <si>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</si>
  <si>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</si>
  <si>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</si>
  <si>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</si>
  <si>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</si>
  <si>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</si>
  <si>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</si>
  <si>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</si>
  <si>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</si>
  <si>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</si>
  <si>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</si>
  <si>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</si>
  <si>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</si>
  <si>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</si>
  <si>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</si>
  <si>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</si>
  <si>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</si>
  <si>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</si>
  <si>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</si>
  <si>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</si>
  <si>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</si>
  <si>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</si>
  <si>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</si>
  <si>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</si>
  <si>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</si>
  <si>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</si>
  <si>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</si>
  <si>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</si>
  <si>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</si>
  <si>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</si>
  <si>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</si>
  <si>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</si>
  <si>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</si>
  <si>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</si>
  <si>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</si>
  <si>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</si>
  <si>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</si>
  <si>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</si>
  <si>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</si>
  <si>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</si>
  <si>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</si>
  <si>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</si>
  <si>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</si>
  <si>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</si>
  <si>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</si>
  <si>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</si>
  <si>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</si>
  <si>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</si>
  <si>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</si>
  <si>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</si>
  <si>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</si>
  <si>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</si>
  <si>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</si>
  <si>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</si>
  <si>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</si>
  <si>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</si>
  <si>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</si>
  <si>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</si>
  <si>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</si>
  <si>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</si>
  <si>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</si>
  <si>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</si>
  <si>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</si>
  <si>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</si>
  <si>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</si>
  <si>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</si>
  <si>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</si>
  <si>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</si>
  <si>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</si>
  <si>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</si>
  <si>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</si>
  <si>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</si>
  <si>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</si>
  <si>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</si>
  <si>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</si>
  <si>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</si>
  <si>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</si>
  <si>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</si>
  <si>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</si>
  <si>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</si>
  <si>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</si>
  <si>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</si>
  <si>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</si>
  <si>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</si>
  <si>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</si>
  <si>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</si>
  <si>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</si>
  <si>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</si>
  <si>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</si>
  <si>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</si>
  <si>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</si>
  <si>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</si>
  <si>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</si>
  <si>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</si>
  <si>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</si>
  <si>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</si>
  <si>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</si>
  <si>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</si>
  <si>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</si>
  <si>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</si>
  <si>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</si>
  <si>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</si>
  <si>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</si>
  <si>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</si>
  <si>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</si>
  <si>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</si>
  <si>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</si>
  <si>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</si>
  <si>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</si>
  <si>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</si>
  <si>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</si>
  <si>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</si>
  <si>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</si>
  <si>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</si>
  <si>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</si>
  <si>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</si>
  <si>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</si>
  <si>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</si>
  <si>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</si>
  <si>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</si>
  <si>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</si>
  <si>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</si>
  <si>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</si>
  <si>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</si>
  <si>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</si>
  <si>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</si>
  <si>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</si>
  <si>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</si>
  <si>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</si>
  <si>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</si>
  <si>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</si>
  <si>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</si>
  <si>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</si>
  <si>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</si>
  <si>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</si>
  <si>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</si>
  <si>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</si>
  <si>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</si>
  <si>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</si>
  <si>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</si>
  <si>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</si>
  <si>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</si>
  <si>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</si>
  <si>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</si>
  <si>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</si>
  <si>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</si>
  <si>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</si>
  <si>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</si>
  <si>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</si>
  <si>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</si>
  <si>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</si>
  <si>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</si>
  <si>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</si>
  <si>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</si>
  <si>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</si>
  <si>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</si>
  <si>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</si>
  <si>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</si>
  <si>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</si>
  <si>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</si>
  <si>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</si>
  <si>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</si>
  <si>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</si>
  <si>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</si>
  <si>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</si>
  <si>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</si>
  <si>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</si>
  <si>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</si>
  <si>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</si>
  <si>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</si>
  <si>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</si>
  <si>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</si>
  <si>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</si>
  <si>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</si>
  <si>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</si>
  <si>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</si>
  <si>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</si>
  <si>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</si>
  <si>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</si>
  <si>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</si>
  <si>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</si>
  <si>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</si>
  <si>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</si>
  <si>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</si>
  <si>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</si>
  <si>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</si>
  <si>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</si>
  <si>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</si>
  <si>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</si>
  <si>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</si>
  <si>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</si>
  <si>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</si>
  <si>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</si>
  <si>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</si>
  <si>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</si>
  <si>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</si>
  <si>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</si>
  <si>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</si>
  <si>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</si>
  <si>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</si>
  <si>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</si>
  <si>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</si>
  <si>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</si>
  <si>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</si>
  <si>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</si>
  <si>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</si>
  <si>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</si>
  <si>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</si>
  <si>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</si>
  <si>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</si>
  <si>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</si>
  <si>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</si>
  <si>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</si>
  <si>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</si>
  <si>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</si>
  <si>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</si>
  <si>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</si>
  <si>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</si>
  <si>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</si>
  <si>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</si>
  <si>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</si>
  <si>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</si>
  <si>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</si>
  <si>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</si>
  <si>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</si>
  <si>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</si>
  <si>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</si>
  <si>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</si>
  <si>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</si>
  <si>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</si>
  <si>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</si>
  <si>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</si>
  <si>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</si>
  <si>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</si>
  <si>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</si>
  <si>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</si>
  <si>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</si>
  <si>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</si>
  <si>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</si>
  <si>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</si>
  <si>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</si>
  <si>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</si>
  <si>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</si>
  <si>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</si>
  <si>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</si>
  <si>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</si>
  <si>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</si>
  <si>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</si>
  <si>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</si>
  <si>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</si>
  <si>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</si>
  <si>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</si>
  <si>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</si>
  <si>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</si>
  <si>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</si>
  <si>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</si>
  <si>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</si>
  <si>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</si>
  <si>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</si>
  <si>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</si>
  <si>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</si>
  <si>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</si>
  <si>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</si>
  <si>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</si>
  <si>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</si>
  <si>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</si>
  <si>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</si>
  <si>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</si>
  <si>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</si>
  <si>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</si>
  <si>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</si>
  <si>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</si>
  <si>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</si>
  <si>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</si>
  <si>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</si>
  <si>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</si>
  <si>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</si>
  <si>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</si>
  <si>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</si>
  <si>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</si>
  <si>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</si>
  <si>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</si>
  <si>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</si>
  <si>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</si>
  <si>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</si>
  <si>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</si>
  <si>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</si>
  <si>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</si>
  <si>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</si>
  <si>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</si>
  <si>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</si>
  <si>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</si>
  <si>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</si>
  <si>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</si>
  <si>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</si>
  <si>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</si>
  <si>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</si>
  <si>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</si>
  <si>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</si>
  <si>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</si>
  <si>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</si>
  <si>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</si>
  <si>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</si>
  <si>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</si>
  <si>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</si>
  <si>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</si>
  <si>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</si>
  <si>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</si>
  <si>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</si>
  <si>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</si>
  <si>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</si>
  <si>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</si>
  <si>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</si>
  <si>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</si>
  <si>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</si>
  <si>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</si>
  <si>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</si>
  <si>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</si>
  <si>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</si>
  <si>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</si>
  <si>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</si>
  <si>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</si>
  <si>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</si>
  <si>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</si>
  <si>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</si>
  <si>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</si>
  <si>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</si>
  <si>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</si>
  <si>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</si>
  <si>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</si>
  <si>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</si>
  <si>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</si>
  <si>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</si>
  <si>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</si>
  <si>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</si>
  <si>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</si>
  <si>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</si>
  <si>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</si>
  <si>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</si>
  <si>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</si>
  <si>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</si>
  <si>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</si>
  <si>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</si>
  <si>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</si>
  <si>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</si>
  <si>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</si>
  <si>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</si>
  <si>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</si>
  <si>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</si>
  <si>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</si>
  <si>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</si>
  <si>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</si>
  <si>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</si>
  <si>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</si>
  <si>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</si>
  <si>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</si>
  <si>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</si>
  <si>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</si>
  <si>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</si>
  <si>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</si>
  <si>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</si>
  <si>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</si>
  <si>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</si>
  <si>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</si>
  <si>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</si>
  <si>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</si>
  <si>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</si>
  <si>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</si>
  <si>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</si>
  <si>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</si>
  <si>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</si>
  <si>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</si>
  <si>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</si>
  <si>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</si>
  <si>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</si>
  <si>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</si>
  <si>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</si>
  <si>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</si>
  <si>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</si>
  <si>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</si>
  <si>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</si>
  <si>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</si>
  <si>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</si>
  <si>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</si>
  <si>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</si>
  <si>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</si>
  <si>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</si>
  <si>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</si>
  <si>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</si>
  <si>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</si>
  <si>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</si>
  <si>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</si>
  <si>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</si>
  <si>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</si>
  <si>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</si>
  <si>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</si>
  <si>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</si>
  <si>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</si>
  <si>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</si>
  <si>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</si>
  <si>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</si>
  <si>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</si>
  <si>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</si>
  <si>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</si>
  <si>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</si>
  <si>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</si>
  <si>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</si>
  <si>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</si>
  <si>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</si>
  <si>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</si>
  <si>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</si>
  <si>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</si>
  <si>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</si>
  <si>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</si>
  <si>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</si>
  <si>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</si>
  <si>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</si>
  <si>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</si>
  <si>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</si>
  <si>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</si>
  <si>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</si>
  <si>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</si>
  <si>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</si>
  <si>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</si>
  <si>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</si>
  <si>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</si>
  <si>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</si>
  <si>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</si>
  <si>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</si>
  <si>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</si>
  <si>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</si>
  <si>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</si>
  <si>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</si>
  <si>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</si>
  <si>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</si>
  <si>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</si>
  <si>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</si>
  <si>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</si>
  <si>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</si>
  <si>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</si>
  <si>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</si>
  <si>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</si>
  <si>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</si>
  <si>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</si>
  <si>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</si>
  <si>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</si>
  <si>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</si>
  <si>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</si>
  <si>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</si>
  <si>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</si>
  <si>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</si>
  <si>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</si>
  <si>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</si>
  <si>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</si>
  <si>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</si>
  <si>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</si>
  <si>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</si>
  <si>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</si>
  <si>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</si>
  <si>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</si>
  <si>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</si>
  <si>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</si>
  <si>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</si>
  <si>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</si>
  <si>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</si>
  <si>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</si>
  <si>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</si>
  <si>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</si>
  <si>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</si>
  <si>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</si>
  <si>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</si>
  <si>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</si>
  <si>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</si>
  <si>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</si>
  <si>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</si>
  <si>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</si>
  <si>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</si>
  <si>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</si>
  <si>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</si>
  <si>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</si>
  <si>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</si>
  <si>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</si>
  <si>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</si>
  <si>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</si>
  <si>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</si>
  <si>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</si>
  <si>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</si>
  <si>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</si>
  <si>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</si>
  <si>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</si>
  <si>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</si>
  <si>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</si>
  <si>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</si>
  <si>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</si>
  <si>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</si>
  <si>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</si>
  <si>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</si>
  <si>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</si>
  <si>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</si>
  <si>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</si>
  <si>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</si>
  <si>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</si>
  <si>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</si>
  <si>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</si>
  <si>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</si>
  <si>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</si>
  <si>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</si>
  <si>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</si>
  <si>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</si>
  <si>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</si>
  <si>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</si>
  <si>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</si>
  <si>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</si>
  <si>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</si>
  <si>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</si>
  <si>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</si>
  <si>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</si>
  <si>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</si>
  <si>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</si>
  <si>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</si>
  <si>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</si>
  <si>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</si>
  <si>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</si>
  <si>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</si>
  <si>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</si>
  <si>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</si>
  <si>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</si>
  <si>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</si>
  <si>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</si>
  <si>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</si>
  <si>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</si>
  <si>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</si>
  <si>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</si>
  <si>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</si>
  <si>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</si>
  <si>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</si>
  <si>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</si>
  <si>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</si>
  <si>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</si>
  <si>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</si>
  <si>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</si>
  <si>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</si>
  <si>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</si>
  <si>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</si>
  <si>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</si>
  <si>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</si>
  <si>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</si>
  <si>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</si>
  <si>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</si>
  <si>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</si>
  <si>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</si>
  <si>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</si>
  <si>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</si>
  <si>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</si>
  <si>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</si>
  <si>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</si>
  <si>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</si>
  <si>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</si>
  <si>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</si>
  <si>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</si>
  <si>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</si>
  <si>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</si>
  <si>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</si>
  <si>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</si>
  <si>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</si>
  <si>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</si>
  <si>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</si>
  <si>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</si>
  <si>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</si>
  <si>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</si>
  <si>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</si>
  <si>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</si>
  <si>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</si>
  <si>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</si>
  <si>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</si>
  <si>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</si>
  <si>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</si>
  <si>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</si>
  <si>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</si>
  <si>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</si>
  <si>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</si>
  <si>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</si>
  <si>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</si>
  <si>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</si>
  <si>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</si>
  <si>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</si>
  <si>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</si>
  <si>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</si>
  <si>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</si>
  <si>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</si>
  <si>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</si>
  <si>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</si>
  <si>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</si>
  <si>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</si>
  <si>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</si>
  <si>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</si>
  <si>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</si>
  <si>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</si>
  <si>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</si>
  <si>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</si>
  <si>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</si>
  <si>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</si>
  <si>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</si>
  <si>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</si>
  <si>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</si>
  <si>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</si>
  <si>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</si>
  <si>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</si>
  <si>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</si>
  <si>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</si>
  <si>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</si>
  <si>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</si>
  <si>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</si>
  <si>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</si>
  <si>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</si>
  <si>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</si>
  <si>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</si>
  <si>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</si>
  <si>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</si>
  <si>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</si>
  <si>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</si>
  <si>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</si>
  <si>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</si>
  <si>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</si>
  <si>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</si>
  <si>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</si>
  <si>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</si>
  <si>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</si>
  <si>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</si>
  <si>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</si>
  <si>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</si>
  <si>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</si>
  <si>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</si>
  <si>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</si>
  <si>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</si>
  <si>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</si>
  <si>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</si>
  <si>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</si>
  <si>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</si>
  <si>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</si>
  <si>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</si>
  <si>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</si>
  <si>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</si>
  <si>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</si>
  <si>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</si>
  <si>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</si>
  <si>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</si>
  <si>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</si>
  <si>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</si>
  <si>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</si>
  <si>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</si>
  <si>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</si>
  <si>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</si>
  <si>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</si>
  <si>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</si>
  <si>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</si>
  <si>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</si>
  <si>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</si>
  <si>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</si>
  <si>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</si>
  <si>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</si>
  <si>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</si>
  <si>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</si>
  <si>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</si>
  <si>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</si>
  <si>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</si>
  <si>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</si>
  <si>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</si>
  <si>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</si>
  <si>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</si>
  <si>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</si>
  <si>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</si>
  <si>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</si>
  <si>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</si>
  <si>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</si>
  <si>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</si>
  <si>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</si>
  <si>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</si>
  <si>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</si>
  <si>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</si>
  <si>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</si>
  <si>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</si>
  <si>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</si>
  <si>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</si>
  <si>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</si>
  <si>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</si>
  <si>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</si>
  <si>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</si>
  <si>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</si>
  <si>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</si>
  <si>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</si>
  <si>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</si>
  <si>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</si>
  <si>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</si>
  <si>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</si>
  <si>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</si>
  <si>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</si>
  <si>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</si>
  <si>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</si>
  <si>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</si>
  <si>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</si>
  <si>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</si>
  <si>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</si>
  <si>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</si>
  <si>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</si>
  <si>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</si>
  <si>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</si>
  <si>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</si>
  <si>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</si>
  <si>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</si>
  <si>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</si>
  <si>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</si>
  <si>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</si>
  <si>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</si>
  <si>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</si>
  <si>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</si>
  <si>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</si>
  <si>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</si>
  <si>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</si>
  <si>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</si>
  <si>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</si>
  <si>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</si>
  <si>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</si>
  <si>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</si>
  <si>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</si>
  <si>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</si>
  <si>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</si>
  <si>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</si>
  <si>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</si>
  <si>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</si>
  <si>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</si>
  <si>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</si>
  <si>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</si>
  <si>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</si>
  <si>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</si>
  <si>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</si>
  <si>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</si>
  <si>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</si>
  <si>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</si>
  <si>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</si>
  <si>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</si>
  <si>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</si>
  <si>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</si>
  <si>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</si>
  <si>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</si>
  <si>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</si>
  <si>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</si>
  <si>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</si>
  <si>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</si>
  <si>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</si>
  <si>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</si>
  <si>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</si>
  <si>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</si>
  <si>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</si>
  <si>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</si>
  <si>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</si>
  <si>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</si>
  <si>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</si>
  <si>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</si>
  <si>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</si>
  <si>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</si>
  <si>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</si>
  <si>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</si>
  <si>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</si>
  <si>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</si>
  <si>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</si>
  <si>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</si>
  <si>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</si>
  <si>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</si>
  <si>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</si>
  <si>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</si>
  <si>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</si>
  <si>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</si>
  <si>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</si>
  <si>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</si>
  <si>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</si>
  <si>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</si>
  <si>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</si>
  <si>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</si>
  <si>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</si>
  <si>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</si>
  <si>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</si>
  <si>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</si>
  <si>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</si>
  <si>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</si>
  <si>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</si>
  <si>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</si>
  <si>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</si>
  <si>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</si>
  <si>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</si>
  <si>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</si>
  <si>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</si>
  <si>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</si>
  <si>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</si>
  <si>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</si>
  <si>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</si>
  <si>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</si>
  <si>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</si>
  <si>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</si>
  <si>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</si>
  <si>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</si>
  <si>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</si>
  <si>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</si>
  <si>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</si>
  <si>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</si>
  <si>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</si>
  <si>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</si>
  <si>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</si>
  <si>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</si>
  <si>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</si>
  <si>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</si>
  <si>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</si>
  <si>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</si>
  <si>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</si>
  <si>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</si>
  <si>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</si>
  <si>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</si>
  <si>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</si>
  <si>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</si>
  <si>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</si>
  <si>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</si>
  <si>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</si>
  <si>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</si>
  <si>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</si>
  <si>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</si>
  <si>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</si>
  <si>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</si>
  <si>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</si>
  <si>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</si>
  <si>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</si>
  <si>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</si>
  <si>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</si>
  <si>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</si>
  <si>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</si>
  <si>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</si>
  <si>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</si>
  <si>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</si>
  <si>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</si>
  <si>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</si>
  <si>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</si>
  <si>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</si>
  <si>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</si>
  <si>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</si>
  <si>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</si>
  <si>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</si>
  <si>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</si>
  <si>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</si>
  <si>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</si>
  <si>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</si>
  <si>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</si>
  <si>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</si>
  <si>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</si>
  <si>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</si>
  <si>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</si>
  <si>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</si>
  <si>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</si>
  <si>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</si>
  <si>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</si>
  <si>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</si>
  <si>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</si>
  <si>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</si>
  <si>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</si>
  <si>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</si>
  <si>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</si>
  <si>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</si>
  <si>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</si>
  <si>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</si>
  <si>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</si>
  <si>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</si>
  <si>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</si>
  <si>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</si>
  <si>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</si>
  <si>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</si>
  <si>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</si>
  <si>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</si>
  <si>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</si>
  <si>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</si>
  <si>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</si>
  <si>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</si>
  <si>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</si>
  <si>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</si>
  <si>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</si>
  <si>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</si>
  <si>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</si>
  <si>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</si>
  <si>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</si>
  <si>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</si>
  <si>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</si>
  <si>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</si>
  <si>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</si>
  <si>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</si>
  <si>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</si>
  <si>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</si>
  <si>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</si>
  <si>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</si>
  <si>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</si>
  <si>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</si>
  <si>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</si>
  <si>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</si>
  <si>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</si>
  <si>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</si>
  <si>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</si>
  <si>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</si>
  <si>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</si>
  <si>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</si>
  <si>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</si>
  <si>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</si>
  <si>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</si>
  <si>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</si>
  <si>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</si>
  <si>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</si>
  <si>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</si>
  <si>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</si>
  <si>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</si>
  <si>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</si>
  <si>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</si>
  <si>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</si>
  <si>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</si>
  <si>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</si>
  <si>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</si>
  <si>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</si>
  <si>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</si>
  <si>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</si>
  <si>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</si>
  <si>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</si>
  <si>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</si>
  <si>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</si>
  <si>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</si>
  <si>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</si>
  <si>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</si>
  <si>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</si>
  <si>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</si>
  <si>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</si>
  <si>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</si>
  <si>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</si>
  <si>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</si>
  <si>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</si>
  <si>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</si>
  <si>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</si>
  <si>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</si>
  <si>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</si>
  <si>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</si>
  <si>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</si>
  <si>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</si>
  <si>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</si>
  <si>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</si>
  <si>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</si>
  <si>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</si>
  <si>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</si>
  <si>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</si>
  <si>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</si>
  <si>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</si>
  <si>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</si>
  <si>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</si>
  <si>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</si>
  <si>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</si>
  <si>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</si>
  <si>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</si>
  <si>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</si>
  <si>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</si>
  <si>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</si>
  <si>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</si>
  <si>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</si>
  <si>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</si>
  <si>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</si>
  <si>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</si>
  <si>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</si>
  <si>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</si>
  <si>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</si>
  <si>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</si>
  <si>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</si>
  <si>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</si>
  <si>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</si>
  <si>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</si>
  <si>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</si>
  <si>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</si>
  <si>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</si>
  <si>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</si>
  <si>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</si>
  <si>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</si>
  <si>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</si>
  <si>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</si>
  <si>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</si>
  <si>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</si>
  <si>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</si>
  <si>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</si>
  <si>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</si>
  <si>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</si>
  <si>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</si>
  <si>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</si>
  <si>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</si>
  <si>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</si>
  <si>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</si>
  <si>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</si>
  <si>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</si>
  <si>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</si>
  <si>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</si>
  <si>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</si>
  <si>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</si>
  <si>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</si>
  <si>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</si>
  <si>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</si>
  <si>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</si>
  <si>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</si>
  <si>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</si>
  <si>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</si>
  <si>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</si>
  <si>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</si>
  <si>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</si>
  <si>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</si>
  <si>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</si>
  <si>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</si>
  <si>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</si>
  <si>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</si>
  <si>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</si>
  <si>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</si>
  <si>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</si>
  <si>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</si>
  <si>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</si>
  <si>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</si>
  <si>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</si>
  <si>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</si>
  <si>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</si>
  <si>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</si>
  <si>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</si>
  <si>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</si>
  <si>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</si>
  <si>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</si>
  <si>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</si>
  <si>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</si>
  <si>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</si>
  <si>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</si>
  <si>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</si>
  <si>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</si>
  <si>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</si>
  <si>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</si>
  <si>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</si>
  <si>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</si>
  <si>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</si>
  <si>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</si>
  <si>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</si>
  <si>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</si>
  <si>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</si>
  <si>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</si>
  <si>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</si>
  <si>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</si>
  <si>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</si>
  <si>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</si>
  <si>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</si>
  <si>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</si>
  <si>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</si>
  <si>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</si>
  <si>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</si>
  <si>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</si>
  <si>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</si>
  <si>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</si>
  <si>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</si>
  <si>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</si>
  <si>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</si>
  <si>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</si>
  <si>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</si>
  <si>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</si>
  <si>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</si>
  <si>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</si>
  <si>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</si>
  <si>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</si>
  <si>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</si>
  <si>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</si>
  <si>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</si>
  <si>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</si>
  <si>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</si>
  <si>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</si>
  <si>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</si>
  <si>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</si>
  <si>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</si>
  <si>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</si>
  <si>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</si>
  <si>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</si>
  <si>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</si>
  <si>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</si>
  <si>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</si>
  <si>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</si>
  <si>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</si>
  <si>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</si>
  <si>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</si>
  <si>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</si>
  <si>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</si>
  <si>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</si>
  <si>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</si>
  <si>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</si>
  <si>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</si>
  <si>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</si>
  <si>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</si>
  <si>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</si>
  <si>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</si>
  <si>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</si>
  <si>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</si>
  <si>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</si>
  <si>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</si>
  <si>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</si>
  <si>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</si>
  <si>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</si>
  <si>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</si>
  <si>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</si>
  <si>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</si>
  <si>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</si>
  <si>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</si>
  <si>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</si>
  <si>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</si>
  <si>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</si>
  <si>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</si>
  <si>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</si>
  <si>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</si>
  <si>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</si>
  <si>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</si>
  <si>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</si>
  <si>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</si>
  <si>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</si>
  <si>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</si>
  <si>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</si>
  <si>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</si>
  <si>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</si>
  <si>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</si>
  <si>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</si>
  <si>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</si>
  <si>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</si>
  <si>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</si>
  <si>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</si>
  <si>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</si>
  <si>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</si>
  <si>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</si>
  <si>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</si>
  <si>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</si>
  <si>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</si>
  <si>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</si>
  <si>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</si>
  <si>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</si>
  <si>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</si>
  <si>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</si>
  <si>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</si>
  <si>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</si>
  <si>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</si>
  <si>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</si>
  <si>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</si>
  <si>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</si>
  <si>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</si>
  <si>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</si>
  <si>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</si>
  <si>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</si>
  <si>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</si>
  <si>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</si>
  <si>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</si>
  <si>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</si>
  <si>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</si>
  <si>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</si>
  <si>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</si>
  <si>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</si>
  <si>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</si>
  <si>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</si>
  <si>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</si>
  <si>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</si>
  <si>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</si>
  <si>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</si>
  <si>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</si>
  <si>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</si>
  <si>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</si>
  <si>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</si>
  <si>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</si>
  <si>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</si>
  <si>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</si>
  <si>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</si>
  <si>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</si>
  <si>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</si>
  <si>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</si>
  <si>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</si>
  <si>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</si>
  <si>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</si>
  <si>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</si>
  <si>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</si>
  <si>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</si>
  <si>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</si>
  <si>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</si>
  <si>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</si>
  <si>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</si>
  <si>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</si>
  <si>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</si>
  <si>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</si>
  <si>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</si>
  <si>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</si>
  <si>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</si>
  <si>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</si>
  <si>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</si>
  <si>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</si>
  <si>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</si>
  <si>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</si>
  <si>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</si>
  <si>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</si>
  <si>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</si>
  <si>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</si>
  <si>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</si>
  <si>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</si>
  <si>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</si>
  <si>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</si>
  <si>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</si>
  <si>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</si>
  <si>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</si>
  <si>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</si>
  <si>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</si>
  <si>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</si>
  <si>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</si>
  <si>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</si>
  <si>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</si>
  <si>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</si>
  <si>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</si>
  <si>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</si>
  <si>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</si>
  <si>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</si>
  <si>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</si>
  <si>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</si>
  <si>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</si>
  <si>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</si>
  <si>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</si>
  <si>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</si>
  <si>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</si>
  <si>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</si>
  <si>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</si>
  <si>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</si>
  <si>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</si>
  <si>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</si>
  <si>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</si>
  <si>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</si>
  <si>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</si>
  <si>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</si>
  <si>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</si>
  <si>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</si>
  <si>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</si>
  <si>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</si>
  <si>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</si>
  <si>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</si>
  <si>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</si>
  <si>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</si>
  <si>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</si>
  <si>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</si>
  <si>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</si>
  <si>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</si>
  <si>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</si>
  <si>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</si>
  <si>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</si>
  <si>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</si>
  <si>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</si>
  <si>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</si>
  <si>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</si>
  <si>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</si>
  <si>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</si>
  <si>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</si>
  <si>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</si>
  <si>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</si>
  <si>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</si>
  <si>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</si>
  <si>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</si>
  <si>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</si>
  <si>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</si>
  <si>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</si>
  <si>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</si>
  <si>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</si>
  <si>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</si>
  <si>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</si>
  <si>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</si>
  <si>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</si>
  <si>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</si>
  <si>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</si>
  <si>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</si>
  <si>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</si>
  <si>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</si>
  <si>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</si>
  <si>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</si>
  <si>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</si>
  <si>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</si>
  <si>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</si>
  <si>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</si>
  <si>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</si>
  <si>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</si>
  <si>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</si>
  <si>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</si>
  <si>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</si>
  <si>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</si>
  <si>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</si>
  <si>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</si>
  <si>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</si>
  <si>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</si>
  <si>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</si>
  <si>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</si>
  <si>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</si>
  <si>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</si>
  <si>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</si>
  <si>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</si>
  <si>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</si>
  <si>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</si>
  <si>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</si>
  <si>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</si>
  <si>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</si>
  <si>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</si>
  <si>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</si>
  <si>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</si>
  <si>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</si>
  <si>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</si>
  <si>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</si>
  <si>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</si>
  <si>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</si>
  <si>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</si>
  <si>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</si>
  <si>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</si>
  <si>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</si>
  <si>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</si>
  <si>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</si>
  <si>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</si>
  <si>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</si>
  <si>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</si>
  <si>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</si>
  <si>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</si>
  <si>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</si>
  <si>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</si>
  <si>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</si>
  <si>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</si>
  <si>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</si>
  <si>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</si>
  <si>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</si>
  <si>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</si>
  <si>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</si>
  <si>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</si>
  <si>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</si>
  <si>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</si>
  <si>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</si>
  <si>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</si>
  <si>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</si>
  <si>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</si>
  <si>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</si>
  <si>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</si>
  <si>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</si>
  <si>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</si>
  <si>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</si>
  <si>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</si>
  <si>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</si>
  <si>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</si>
  <si>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</si>
  <si>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</si>
  <si>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</si>
  <si>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</si>
  <si>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</si>
  <si>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</si>
  <si>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</si>
  <si>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</si>
  <si>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</si>
  <si>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</si>
  <si>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</si>
  <si>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</si>
  <si>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</si>
  <si>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</si>
  <si>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</si>
  <si>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</si>
  <si>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</si>
  <si>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</si>
  <si>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</si>
  <si>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</si>
  <si>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</si>
  <si>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</si>
  <si>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</si>
  <si>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</si>
  <si>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</si>
  <si>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</si>
  <si>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</si>
  <si>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</si>
  <si>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</si>
  <si>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</si>
  <si>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</si>
  <si>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</si>
  <si>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</si>
  <si>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</si>
  <si>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</si>
  <si>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</si>
  <si>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</si>
  <si>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</si>
  <si>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</si>
  <si>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</si>
  <si>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</si>
  <si>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</si>
  <si>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</si>
  <si>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</si>
  <si>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</si>
  <si>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</si>
  <si>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</si>
  <si>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</si>
  <si>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</si>
  <si>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</si>
  <si>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</si>
  <si>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</si>
  <si>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</si>
  <si>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</si>
  <si>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</si>
  <si>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</si>
  <si>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</si>
  <si>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</si>
  <si>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</si>
  <si>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</si>
  <si>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</si>
  <si>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</si>
  <si>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</si>
  <si>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</si>
  <si>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</si>
  <si>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</si>
  <si>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</si>
  <si>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</si>
  <si>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</si>
  <si>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</si>
  <si>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</si>
  <si>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</si>
  <si>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</si>
  <si>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</si>
  <si>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</si>
  <si>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</si>
  <si>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</si>
  <si>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</si>
  <si>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</si>
  <si>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</si>
  <si>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</si>
  <si>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</si>
  <si>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</si>
  <si>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</si>
  <si>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</si>
  <si>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</si>
  <si>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</si>
  <si>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</si>
  <si>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</si>
  <si>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</si>
  <si>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</si>
  <si>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</si>
  <si>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</si>
  <si>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</si>
  <si>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</si>
  <si>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</si>
  <si>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</si>
  <si>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</si>
  <si>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</si>
  <si>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</si>
  <si>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</si>
  <si>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</si>
  <si>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</si>
  <si>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</si>
  <si>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</si>
  <si>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</si>
  <si>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</si>
  <si>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</si>
  <si>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</si>
  <si>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</si>
  <si>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</si>
  <si>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</si>
  <si>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</si>
  <si>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</si>
  <si>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</si>
  <si>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</si>
  <si>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</si>
  <si>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</si>
  <si>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</si>
  <si>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</si>
  <si>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</si>
  <si>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</si>
  <si>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</si>
  <si>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</si>
  <si>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</si>
  <si>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</si>
  <si>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</si>
  <si>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</si>
  <si>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</si>
  <si>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</si>
  <si>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</si>
  <si>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</si>
  <si>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</si>
  <si>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</si>
  <si>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</si>
  <si>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</si>
  <si>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</si>
  <si>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</si>
  <si>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</si>
  <si>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</si>
  <si>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</si>
  <si>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</si>
  <si>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</si>
  <si>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</si>
  <si>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</si>
  <si>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</si>
  <si>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</si>
  <si>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</si>
  <si>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</si>
  <si>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</si>
  <si>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</si>
  <si>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</si>
  <si>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</si>
  <si>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</si>
  <si>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</si>
  <si>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</si>
  <si>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</si>
  <si>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</si>
  <si>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</si>
  <si>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</si>
  <si>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</si>
  <si>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</si>
  <si>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</si>
  <si>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</si>
  <si>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</si>
  <si>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</si>
  <si>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</si>
  <si>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</si>
  <si>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</si>
  <si>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</si>
  <si>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</si>
  <si>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</si>
  <si>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</si>
  <si>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</si>
  <si>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</si>
  <si>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</si>
  <si>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</si>
  <si>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</si>
  <si>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</si>
  <si>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</si>
  <si>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</si>
  <si>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</si>
  <si>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</si>
  <si>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</si>
  <si>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</si>
  <si>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</si>
  <si>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</si>
  <si>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</si>
  <si>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</si>
  <si>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</si>
  <si>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</si>
  <si>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</si>
  <si>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</si>
  <si>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</si>
  <si>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</si>
  <si>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</si>
  <si>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</si>
  <si>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</si>
  <si>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</si>
  <si>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</si>
  <si>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</si>
  <si>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</si>
  <si>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</si>
  <si>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</si>
  <si>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</si>
  <si>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</si>
  <si>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</si>
  <si>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</si>
  <si>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</si>
  <si>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</si>
  <si>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</si>
  <si>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</si>
  <si>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</si>
  <si>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</si>
  <si>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</si>
  <si>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</si>
  <si>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</si>
  <si>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</si>
  <si>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</si>
  <si>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</si>
  <si>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</si>
  <si>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</si>
  <si>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</si>
  <si>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</si>
  <si>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</si>
  <si>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</si>
  <si>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</si>
  <si>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</si>
  <si>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</si>
  <si>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</si>
  <si>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</si>
  <si>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</si>
  <si>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</si>
  <si>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</si>
  <si>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</si>
  <si>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</si>
  <si>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</si>
  <si>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</si>
  <si>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</si>
  <si>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</si>
  <si>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</si>
  <si>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</si>
  <si>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</si>
  <si>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</si>
  <si>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</si>
  <si>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</si>
  <si>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</si>
  <si>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</si>
  <si>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</si>
  <si>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</si>
  <si>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</si>
  <si>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</si>
  <si>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</si>
  <si>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</si>
  <si>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</si>
  <si>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</si>
  <si>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</si>
  <si>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</si>
  <si>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</si>
  <si>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</si>
  <si>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</si>
  <si>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</si>
  <si>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</si>
  <si>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</si>
  <si>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</si>
  <si>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</si>
  <si>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</si>
  <si>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</si>
  <si>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</si>
  <si>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</si>
  <si>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</si>
  <si>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</si>
  <si>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</si>
  <si>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</si>
  <si>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</si>
  <si>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</si>
  <si>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</si>
  <si>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</si>
  <si>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</si>
  <si>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</si>
  <si>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</si>
  <si>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</si>
  <si>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</si>
  <si>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</si>
  <si>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</si>
  <si>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</si>
  <si>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</si>
  <si>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</si>
  <si>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</si>
  <si>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</si>
  <si>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</si>
  <si>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</si>
  <si>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</si>
  <si>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</si>
  <si>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</si>
  <si>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</si>
  <si>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</si>
  <si>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</si>
  <si>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</si>
  <si>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</si>
  <si>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</si>
  <si>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</si>
  <si>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</si>
  <si>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</si>
  <si>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</si>
  <si>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</si>
  <si>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</si>
  <si>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</si>
  <si>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</si>
  <si>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</si>
  <si>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</si>
  <si>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</si>
  <si>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</si>
  <si>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</si>
  <si>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</si>
  <si>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</si>
  <si>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</si>
  <si>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</si>
  <si>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</si>
  <si>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</si>
  <si>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</si>
  <si>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</si>
  <si>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</si>
  <si>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</si>
  <si>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</si>
  <si>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</si>
  <si>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</si>
  <si>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</si>
  <si>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</si>
  <si>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</si>
  <si>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</si>
  <si>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</si>
  <si>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</si>
  <si>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</si>
  <si>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</si>
  <si>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</si>
  <si>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</si>
  <si>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</si>
  <si>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</si>
  <si>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</si>
  <si>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</si>
  <si>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</si>
  <si>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</si>
  <si>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</si>
  <si>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</si>
  <si>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</si>
  <si>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</si>
  <si>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</si>
  <si>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</si>
  <si>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</si>
  <si>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</si>
  <si>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</si>
  <si>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</si>
  <si>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</si>
  <si>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</si>
  <si>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</si>
  <si>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</si>
  <si>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</si>
  <si>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</si>
  <si>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</si>
  <si>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</si>
  <si>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</si>
  <si>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</si>
  <si>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</si>
  <si>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</si>
  <si>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</si>
  <si>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</si>
  <si>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</si>
  <si>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</si>
  <si>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</si>
  <si>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</si>
  <si>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</si>
  <si>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</si>
  <si>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</si>
  <si>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</si>
  <si>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</si>
  <si>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</si>
  <si>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</si>
  <si>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</si>
  <si>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</si>
  <si>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</si>
  <si>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</si>
  <si>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</si>
  <si>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</si>
  <si>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</si>
  <si>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</si>
  <si>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</si>
  <si>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</si>
  <si>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</si>
  <si>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</si>
  <si>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</si>
  <si>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</si>
  <si>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</si>
  <si>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</si>
  <si>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</si>
  <si>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</si>
  <si>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</si>
  <si>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</si>
  <si>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</si>
  <si>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</si>
  <si>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</si>
  <si>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</si>
  <si>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</si>
  <si>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</si>
  <si>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</si>
  <si>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</si>
  <si>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</si>
  <si>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</si>
  <si>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</si>
  <si>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</si>
  <si>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</si>
  <si>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</si>
  <si>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</si>
  <si>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</si>
  <si>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</si>
  <si>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</si>
  <si>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</si>
  <si>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</si>
  <si>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</si>
  <si>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</si>
  <si>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</si>
  <si>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</si>
  <si>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</si>
  <si>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</si>
  <si>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</si>
  <si>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</si>
  <si>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</si>
  <si>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</si>
  <si>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</si>
  <si>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</si>
  <si>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</si>
  <si>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</si>
  <si>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</si>
  <si>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</si>
  <si>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</si>
  <si>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</si>
  <si>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</si>
  <si>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</si>
  <si>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</si>
  <si>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</si>
  <si>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</si>
  <si>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</si>
  <si>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</si>
  <si>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</si>
  <si>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</si>
  <si>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</si>
  <si>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</si>
  <si>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</si>
  <si>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</si>
  <si>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</si>
  <si>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</si>
  <si>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</si>
  <si>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</si>
  <si>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</si>
  <si>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</si>
  <si>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</si>
  <si>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</si>
  <si>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</si>
  <si>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</si>
  <si>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</si>
  <si>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</si>
  <si>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</si>
  <si>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</si>
  <si>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</si>
  <si>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</si>
  <si>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</si>
  <si>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</si>
  <si>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</si>
  <si>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</si>
  <si>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</si>
  <si>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</si>
  <si>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</si>
  <si>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</si>
  <si>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</si>
  <si>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</si>
  <si>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</si>
  <si>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</si>
  <si>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</si>
  <si>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</si>
  <si>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</si>
  <si>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</si>
  <si>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</si>
  <si>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</si>
  <si>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</si>
  <si>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</si>
  <si>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</si>
  <si>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</si>
  <si>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</si>
  <si>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</si>
  <si>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</si>
  <si>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</si>
  <si>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</si>
  <si>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</si>
  <si>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</si>
  <si>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</si>
  <si>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</si>
  <si>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</si>
  <si>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</si>
  <si>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</si>
  <si>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</si>
  <si>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</si>
  <si>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</si>
  <si>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</si>
  <si>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</si>
  <si>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</si>
  <si>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</si>
  <si>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</si>
  <si>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</si>
  <si>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</si>
  <si>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</si>
  <si>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</si>
  <si>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</si>
  <si>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</si>
  <si>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</si>
  <si>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</si>
  <si>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</si>
  <si>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</si>
  <si>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</si>
  <si>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</si>
  <si>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</si>
  <si>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</si>
  <si>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</si>
  <si>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</si>
  <si>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</si>
  <si>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</si>
  <si>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</si>
  <si>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</si>
  <si>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</si>
  <si>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</si>
  <si>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</si>
  <si>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</si>
  <si>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</si>
  <si>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</si>
  <si>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</si>
  <si>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</si>
  <si>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</si>
  <si>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</si>
  <si>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</si>
  <si>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</si>
  <si>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</si>
  <si>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</si>
  <si>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</si>
  <si>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</si>
  <si>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</si>
  <si>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</si>
  <si>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</si>
  <si>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</si>
  <si>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</si>
  <si>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</si>
  <si>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</si>
  <si>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</si>
  <si>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</si>
  <si>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</si>
  <si>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</si>
  <si>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</si>
  <si>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</si>
  <si>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</si>
  <si>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</si>
  <si>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</si>
  <si>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</si>
  <si>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</si>
  <si>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</si>
  <si>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</si>
  <si>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</si>
  <si>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</si>
  <si>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</si>
  <si>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</si>
  <si>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</si>
  <si>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</si>
  <si>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</si>
  <si>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</si>
  <si>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</si>
  <si>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</si>
  <si>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</si>
  <si>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</si>
  <si>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</si>
  <si>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</si>
  <si>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</si>
  <si>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</si>
  <si>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</si>
  <si>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</si>
  <si>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</si>
  <si>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</si>
  <si>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</si>
  <si>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</si>
  <si>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</si>
  <si>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</si>
  <si>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</si>
  <si>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</si>
  <si>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</si>
  <si>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</si>
  <si>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</si>
  <si>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</si>
  <si>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</si>
  <si>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</si>
  <si>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</si>
  <si>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</si>
  <si>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</si>
  <si>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</si>
  <si>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</si>
  <si>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</si>
  <si>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</si>
  <si>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</si>
  <si>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</si>
  <si>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</si>
  <si>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</si>
  <si>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</si>
  <si>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</si>
  <si>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</si>
  <si>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</si>
  <si>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</si>
  <si>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</si>
  <si>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</si>
  <si>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</si>
  <si>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</si>
  <si>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</si>
  <si>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</si>
  <si>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</si>
  <si>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</si>
  <si>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</si>
  <si>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</si>
  <si>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</si>
  <si>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</si>
  <si>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</si>
  <si>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</si>
  <si>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</si>
  <si>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</si>
  <si>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</si>
  <si>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</si>
  <si>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</si>
  <si>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</si>
  <si>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</si>
  <si>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</si>
  <si>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</si>
  <si>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</si>
  <si>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</si>
  <si>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</si>
  <si>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</si>
  <si>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</si>
  <si>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</si>
  <si>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</si>
  <si>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</si>
  <si>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</si>
  <si>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</si>
  <si>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</si>
  <si>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</si>
  <si>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</si>
  <si>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</si>
  <si>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</si>
  <si>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</si>
  <si>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</si>
  <si>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</si>
  <si>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</si>
  <si>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</si>
  <si>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</si>
  <si>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</si>
  <si>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</si>
  <si>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</si>
  <si>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</si>
  <si>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</si>
  <si>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</si>
  <si>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</si>
  <si>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</si>
  <si>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</si>
  <si>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</si>
  <si>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</si>
  <si>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</si>
  <si>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</si>
  <si>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</si>
  <si>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</si>
  <si>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</si>
  <si>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</si>
  <si>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</si>
  <si>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</si>
  <si>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</si>
  <si>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</si>
  <si>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</si>
  <si>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</si>
  <si>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</si>
  <si>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</si>
  <si>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</si>
  <si>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</si>
  <si>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</si>
  <si>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</si>
  <si>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</si>
  <si>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</si>
  <si>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</si>
  <si>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</si>
  <si>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</si>
  <si>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</si>
  <si>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</si>
  <si>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</si>
  <si>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</si>
  <si>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</si>
  <si>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</si>
  <si>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</si>
  <si>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</si>
  <si>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</si>
  <si>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</si>
  <si>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</si>
  <si>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</si>
  <si>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</si>
  <si>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</si>
  <si>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</si>
  <si>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</si>
  <si>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</si>
  <si>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</si>
  <si>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</si>
  <si>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</si>
  <si>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</si>
  <si>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</si>
  <si>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</si>
  <si>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</si>
  <si>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</si>
  <si>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</si>
  <si>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</si>
  <si>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</si>
  <si>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</si>
  <si>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</si>
  <si>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</si>
  <si>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</si>
  <si>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</si>
  <si>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</si>
  <si>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</si>
  <si>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</si>
  <si>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</si>
  <si>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</si>
  <si>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</si>
  <si>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</si>
  <si>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</si>
  <si>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</si>
  <si>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</si>
  <si>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</si>
  <si>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</si>
  <si>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</si>
  <si>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</si>
  <si>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</si>
  <si>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</si>
  <si>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</si>
  <si>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</si>
  <si>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</si>
  <si>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</si>
  <si>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</si>
  <si>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</si>
  <si>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</si>
  <si>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</si>
  <si>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</si>
  <si>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</si>
  <si>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</si>
  <si>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</si>
  <si>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</si>
  <si>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</si>
  <si>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</si>
  <si>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</si>
  <si>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</si>
  <si>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</si>
  <si>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</si>
  <si>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</si>
  <si>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</si>
  <si>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</si>
  <si>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</si>
  <si>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</si>
  <si>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</si>
  <si>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</si>
  <si>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</si>
  <si>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</si>
  <si>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</si>
  <si>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</si>
  <si>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</si>
  <si>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</si>
  <si>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</si>
  <si>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</si>
  <si>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</si>
  <si>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</si>
  <si>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</si>
  <si>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</si>
  <si>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</si>
  <si>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</si>
  <si>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</si>
  <si>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</si>
  <si>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</si>
  <si>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</si>
  <si>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</si>
  <si>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</si>
  <si>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</si>
  <si>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</si>
  <si>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</si>
  <si>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</si>
  <si>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</si>
  <si>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</si>
  <si>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</si>
  <si>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</si>
  <si>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</si>
  <si>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</si>
  <si>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</si>
  <si>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</si>
  <si>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</si>
  <si>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</si>
  <si>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</si>
  <si>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</si>
  <si>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</si>
  <si>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</si>
  <si>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</si>
  <si>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</si>
  <si>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</si>
  <si>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</si>
  <si>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</si>
  <si>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</si>
  <si>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</si>
  <si>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</si>
  <si>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</si>
  <si>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</si>
  <si>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</si>
  <si>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</si>
  <si>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</si>
  <si>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</si>
  <si>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</si>
  <si>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</si>
  <si>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</si>
  <si>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</si>
  <si>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</si>
  <si>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</si>
  <si>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</si>
  <si>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</si>
  <si>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</si>
  <si>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</si>
  <si>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</si>
  <si>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</si>
  <si>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</si>
  <si>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</si>
  <si>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</si>
  <si>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</si>
  <si>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</si>
  <si>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</si>
  <si>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</si>
  <si>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</si>
  <si>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</si>
  <si>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</si>
  <si>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</si>
  <si>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</si>
  <si>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</si>
  <si>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</si>
  <si>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</si>
  <si>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</si>
  <si>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</si>
  <si>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</si>
  <si>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</si>
  <si>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</si>
  <si>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</si>
  <si>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</si>
  <si>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</si>
  <si>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</si>
  <si>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</si>
  <si>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</si>
  <si>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</si>
  <si>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</si>
  <si>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</si>
  <si>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</si>
  <si>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</si>
  <si>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</si>
  <si>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</si>
  <si>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</si>
  <si>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</si>
  <si>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</si>
  <si>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</si>
  <si>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</si>
  <si>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</si>
  <si>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</si>
  <si>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</si>
  <si>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</si>
  <si>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</si>
  <si>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</si>
  <si>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</si>
  <si>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</si>
  <si>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</si>
  <si>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</si>
  <si>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</si>
  <si>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</si>
  <si>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</si>
  <si>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</si>
  <si>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</si>
  <si>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</si>
  <si>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</si>
  <si>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</si>
  <si>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</si>
  <si>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</si>
  <si>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</si>
  <si>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</si>
  <si>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</si>
  <si>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</si>
  <si>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</si>
  <si>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</si>
  <si>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</si>
  <si>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</si>
  <si>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</si>
  <si>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</si>
  <si>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</si>
  <si>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</si>
  <si>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</si>
  <si>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</si>
  <si>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</si>
  <si>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</si>
  <si>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</si>
  <si>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</si>
  <si>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</si>
  <si>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</si>
  <si>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</si>
  <si>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</si>
  <si>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</si>
  <si>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</si>
  <si>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</si>
  <si>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</si>
  <si>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</si>
  <si>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</si>
  <si>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</si>
  <si>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</si>
  <si>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</si>
  <si>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</si>
  <si>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</si>
  <si>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</si>
  <si>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</si>
  <si>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</si>
  <si>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</si>
  <si>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</si>
  <si>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</si>
  <si>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</si>
  <si>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</si>
  <si>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</si>
  <si>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</si>
  <si>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</si>
  <si>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</si>
  <si>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</si>
  <si>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</si>
  <si>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</si>
  <si>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</si>
  <si>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</si>
  <si>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</si>
  <si>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</si>
  <si>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</si>
  <si>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</si>
  <si>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</si>
  <si>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</si>
  <si>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</si>
  <si>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</si>
  <si>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</si>
  <si>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</si>
  <si>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</si>
  <si>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</si>
  <si>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</si>
  <si>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</si>
  <si>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</si>
  <si>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</si>
  <si>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</si>
  <si>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</si>
  <si>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</si>
  <si>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</si>
  <si>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</si>
  <si>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</si>
  <si>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</si>
  <si>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</si>
  <si>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</si>
  <si>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</si>
  <si>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</si>
  <si>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</si>
  <si>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</si>
  <si>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</si>
  <si>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</si>
  <si>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</si>
  <si>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</si>
  <si>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</si>
  <si>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</si>
  <si>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</si>
  <si>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</si>
  <si>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</si>
  <si>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</si>
  <si>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</si>
  <si>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</si>
  <si>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</si>
  <si>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</si>
  <si>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</si>
  <si>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</si>
  <si>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</si>
  <si>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</si>
  <si>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</si>
  <si>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</si>
  <si>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</si>
  <si>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</si>
  <si>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</si>
  <si>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</si>
  <si>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</si>
  <si>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</si>
  <si>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</si>
  <si>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</si>
  <si>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</si>
  <si>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</si>
  <si>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</si>
  <si>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</si>
  <si>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</si>
  <si>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</si>
  <si>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</si>
  <si>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</si>
  <si>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</si>
  <si>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</si>
  <si>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</si>
  <si>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</si>
  <si>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</si>
  <si>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</si>
  <si>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</si>
  <si>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</si>
  <si>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</si>
  <si>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</si>
  <si>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</si>
  <si>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</si>
  <si>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</si>
  <si>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</si>
  <si>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</si>
  <si>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</si>
  <si>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</si>
  <si>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</si>
  <si>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</si>
  <si>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</si>
  <si>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</si>
  <si>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</si>
  <si>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</si>
  <si>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</si>
  <si>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</si>
  <si>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</si>
  <si>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</si>
  <si>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</si>
  <si>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</si>
  <si>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</si>
  <si>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</si>
  <si>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</si>
  <si>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</si>
  <si>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</si>
  <si>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</si>
  <si>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</si>
  <si>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</si>
  <si>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</si>
  <si>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</si>
  <si>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</si>
  <si>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</si>
  <si>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</si>
  <si>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</si>
  <si>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</si>
  <si>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</si>
  <si>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</si>
  <si>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</si>
  <si>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</si>
  <si>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</si>
  <si>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</si>
  <si>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</si>
  <si>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</si>
  <si>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</si>
  <si>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</si>
  <si>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</si>
  <si>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</si>
  <si>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</si>
  <si>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</si>
  <si>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</si>
  <si>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</si>
  <si>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</si>
  <si>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</si>
  <si>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</si>
  <si>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</si>
  <si>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</si>
  <si>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</si>
  <si>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</si>
  <si>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</si>
  <si>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</si>
  <si>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</si>
  <si>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</si>
  <si>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</si>
  <si>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</si>
  <si>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</si>
  <si>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</si>
  <si>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</si>
  <si>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</si>
  <si>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</si>
  <si>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</si>
  <si>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</si>
  <si>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</si>
  <si>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</si>
  <si>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</si>
  <si>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</si>
  <si>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</si>
  <si>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</si>
  <si>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</si>
  <si>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</si>
  <si>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</si>
  <si>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</si>
  <si>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</si>
  <si>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</si>
  <si>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</si>
  <si>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</si>
  <si>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</si>
  <si>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</si>
  <si>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</si>
  <si>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</si>
  <si>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</si>
  <si>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</si>
  <si>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</si>
  <si>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</si>
  <si>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</si>
  <si>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</si>
  <si>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</si>
  <si>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</si>
  <si>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</si>
  <si>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</si>
  <si>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</si>
  <si>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</si>
  <si>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</si>
  <si>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</si>
  <si>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</si>
  <si>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</si>
  <si>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</si>
  <si>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</si>
  <si>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</si>
  <si>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</si>
  <si>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</si>
  <si>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</si>
  <si>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</si>
  <si>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</si>
  <si>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</si>
  <si>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</si>
  <si>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</si>
  <si>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</si>
  <si>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</si>
  <si>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</si>
  <si>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</si>
  <si>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</si>
  <si>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</si>
  <si>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</si>
  <si>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</si>
  <si>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</si>
  <si>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</si>
  <si>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</si>
  <si>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</si>
  <si>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</si>
  <si>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</si>
  <si>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</si>
  <si>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</si>
  <si>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</si>
  <si>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</si>
  <si>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</si>
  <si>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</si>
  <si>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</si>
  <si>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</si>
  <si>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</si>
  <si>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</si>
  <si>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</si>
  <si>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</si>
  <si>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</si>
  <si>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</si>
  <si>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</si>
  <si>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</si>
  <si>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</si>
  <si>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</si>
  <si>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</si>
  <si>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</si>
  <si>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</si>
  <si>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</si>
  <si>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</si>
  <si>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</si>
  <si>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</si>
  <si>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</si>
  <si>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</si>
  <si>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</si>
  <si>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</si>
  <si>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</si>
  <si>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</si>
  <si>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</si>
  <si>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</si>
  <si>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</si>
  <si>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</si>
  <si>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</si>
  <si>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</si>
  <si>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</si>
  <si>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</si>
  <si>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</si>
  <si>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</si>
  <si>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</si>
  <si>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</si>
  <si>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</si>
  <si>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</si>
  <si>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</si>
  <si>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</si>
  <si>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</si>
  <si>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</si>
  <si>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</si>
  <si>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</si>
  <si>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</si>
  <si>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</si>
  <si>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</si>
  <si>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</si>
  <si>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</si>
  <si>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</si>
  <si>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</si>
  <si>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</si>
  <si>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</si>
  <si>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</si>
  <si>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</si>
  <si>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</si>
  <si>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</si>
  <si>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</si>
  <si>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</si>
  <si>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</si>
  <si>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</si>
  <si>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</si>
  <si>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</si>
  <si>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</si>
  <si>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</si>
  <si>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</si>
  <si>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</si>
  <si>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</si>
  <si>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</si>
  <si>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</si>
  <si>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</si>
  <si>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</si>
  <si>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</si>
  <si>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</si>
  <si>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</si>
  <si>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</si>
  <si>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</si>
  <si>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</si>
  <si>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</si>
  <si>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</si>
  <si>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</si>
  <si>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</si>
  <si>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</si>
  <si>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</si>
  <si>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</si>
  <si>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</si>
  <si>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</si>
  <si>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</si>
  <si>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</si>
  <si>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</si>
  <si>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</si>
  <si>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</si>
  <si>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</si>
  <si>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</si>
  <si>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</si>
  <si>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</si>
  <si>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</si>
  <si>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</si>
  <si>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</si>
  <si>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</si>
  <si>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</si>
  <si>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</si>
  <si>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</si>
  <si>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</si>
  <si>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</si>
  <si>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</si>
  <si>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</si>
  <si>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</si>
  <si>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</si>
  <si>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</si>
  <si>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</si>
  <si>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</si>
  <si>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</si>
  <si>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</si>
  <si>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</si>
  <si>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</si>
  <si>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</si>
  <si>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</si>
  <si>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</si>
  <si>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</si>
  <si>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</si>
  <si>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</si>
  <si>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</si>
  <si>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</si>
  <si>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</si>
  <si>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</si>
  <si>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</si>
  <si>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</si>
  <si>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</si>
  <si>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</si>
  <si>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</si>
  <si>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</si>
  <si>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</si>
  <si>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</si>
  <si>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</si>
  <si>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</si>
  <si>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</si>
  <si>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</si>
  <si>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</si>
  <si>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</si>
  <si>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</si>
  <si>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</si>
  <si>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</si>
  <si>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</si>
  <si>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</si>
  <si>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</si>
  <si>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</si>
  <si>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</si>
  <si>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</si>
  <si>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</si>
  <si>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</si>
  <si>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</si>
  <si>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</si>
  <si>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</si>
  <si>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</si>
  <si>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</si>
  <si>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</si>
  <si>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</si>
  <si>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</si>
  <si>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</si>
  <si>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</si>
  <si>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</si>
  <si>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</si>
  <si>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</si>
  <si>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</si>
  <si>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</si>
  <si>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</si>
  <si>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</si>
  <si>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</si>
  <si>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</si>
  <si>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</si>
  <si>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</si>
  <si>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</si>
  <si>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</si>
  <si>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</si>
  <si>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</si>
  <si>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</si>
  <si>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</si>
  <si>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</si>
  <si>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</si>
  <si>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</si>
  <si>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</si>
  <si>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</si>
  <si>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</si>
  <si>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</si>
  <si>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</si>
  <si>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</si>
  <si>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</si>
  <si>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</si>
  <si>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</si>
  <si>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</si>
  <si>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</si>
  <si>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</si>
  <si>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</si>
  <si>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</si>
  <si>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</si>
  <si>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</si>
  <si>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</si>
  <si>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</si>
  <si>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</si>
  <si>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</si>
  <si>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</si>
  <si>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</si>
  <si>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</si>
  <si>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</si>
  <si>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</si>
  <si>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</si>
  <si>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</si>
  <si>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</si>
  <si>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</si>
  <si>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</si>
  <si>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</si>
  <si>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</si>
  <si>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</si>
  <si>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</si>
  <si>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</si>
  <si>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</si>
  <si>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</si>
  <si>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</si>
  <si>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</si>
  <si>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</si>
  <si>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</si>
  <si>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</si>
  <si>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</si>
  <si>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</si>
  <si>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</si>
  <si>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</si>
  <si>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</si>
  <si>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</si>
  <si>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</si>
  <si>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</si>
  <si>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</si>
  <si>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</si>
  <si>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</si>
  <si>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</si>
  <si>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</si>
  <si>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</si>
  <si>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</si>
  <si>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</si>
  <si>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</si>
  <si>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</si>
  <si>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</si>
  <si>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</si>
  <si>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</si>
  <si>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</si>
  <si>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</si>
  <si>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</si>
  <si>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</si>
  <si>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</si>
  <si>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</si>
  <si>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</si>
  <si>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</si>
  <si>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</si>
  <si>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</si>
  <si>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</si>
  <si>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</si>
  <si>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</si>
  <si>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</si>
  <si>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</si>
  <si>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</si>
  <si>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</si>
  <si>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</si>
  <si>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</si>
  <si>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</si>
  <si>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</si>
  <si>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</si>
  <si>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</si>
  <si>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</si>
  <si>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</si>
  <si>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</si>
  <si>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</si>
  <si>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</si>
  <si>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</si>
  <si>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</si>
  <si>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</si>
  <si>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</si>
  <si>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</si>
  <si>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</si>
  <si>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</si>
  <si>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</si>
  <si>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</si>
  <si>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</si>
  <si>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</si>
  <si>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</si>
  <si>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</si>
  <si>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</si>
  <si>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</si>
  <si>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</si>
  <si>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</si>
  <si>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</si>
  <si>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</si>
  <si>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</si>
  <si>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</si>
  <si>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</si>
  <si>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</si>
  <si>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</si>
  <si>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</si>
  <si>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</si>
  <si>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</si>
  <si>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</si>
  <si>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</si>
  <si>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</si>
  <si>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</si>
  <si>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</si>
  <si>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</si>
  <si>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</si>
  <si>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</si>
  <si>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</si>
  <si>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</si>
  <si>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</si>
  <si>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</si>
  <si>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</si>
  <si>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</si>
  <si>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</si>
  <si>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</si>
  <si>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</si>
  <si>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</si>
  <si>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</si>
  <si>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</si>
  <si>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</si>
  <si>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</si>
  <si>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</si>
  <si>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</si>
  <si>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</si>
  <si>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</si>
  <si>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</si>
  <si>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</si>
  <si>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</si>
  <si>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</si>
  <si>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</si>
  <si>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</si>
  <si>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</si>
  <si>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</si>
  <si>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</si>
  <si>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</si>
  <si>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</si>
  <si>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</si>
  <si>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</si>
  <si>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</si>
  <si>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</si>
  <si>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</si>
  <si>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</si>
  <si>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</si>
  <si>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</si>
  <si>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</si>
  <si>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</si>
  <si>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</si>
  <si>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</si>
  <si>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</si>
  <si>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</si>
  <si>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</si>
  <si>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</si>
  <si>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</si>
  <si>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</si>
  <si>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</si>
  <si>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</si>
  <si>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</si>
  <si>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</si>
  <si>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</si>
  <si>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</si>
  <si>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</si>
  <si>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</si>
  <si>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</si>
  <si>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</si>
  <si>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</si>
  <si>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</si>
  <si>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</si>
  <si>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</si>
  <si>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</si>
  <si>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</si>
  <si>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</si>
  <si>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</si>
  <si>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</si>
  <si>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</si>
  <si>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</si>
  <si>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</si>
  <si>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</si>
  <si>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</si>
  <si>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</si>
  <si>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</si>
  <si>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</si>
  <si>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</si>
  <si>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</si>
  <si>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</si>
  <si>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</si>
  <si>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</si>
  <si>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</si>
  <si>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</si>
  <si>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</si>
  <si>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</si>
  <si>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</si>
  <si>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</si>
  <si>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</si>
  <si>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</si>
  <si>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</si>
  <si>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</si>
  <si>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</si>
  <si>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</si>
  <si>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</si>
  <si>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</si>
  <si>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</si>
  <si>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</si>
  <si>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</si>
  <si>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</si>
  <si>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</si>
  <si>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</si>
  <si>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</si>
  <si>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</si>
  <si>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</si>
  <si>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</si>
  <si>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</si>
  <si>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</si>
  <si>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</si>
  <si>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</si>
  <si>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</si>
  <si>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</si>
  <si>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</si>
  <si>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</si>
  <si>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</si>
  <si>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</si>
  <si>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</si>
  <si>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</si>
  <si>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</si>
  <si>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</si>
  <si>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</si>
  <si>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</si>
  <si>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</si>
  <si>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</si>
  <si>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</si>
  <si>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</si>
  <si>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</si>
  <si>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</si>
  <si>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</si>
  <si>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</si>
  <si>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</si>
  <si>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</si>
  <si>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</si>
  <si>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</si>
  <si>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</si>
  <si>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</si>
  <si>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</si>
  <si>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</si>
  <si>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</si>
  <si>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</si>
  <si>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</si>
  <si>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</si>
  <si>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</si>
  <si>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</si>
  <si>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</si>
  <si>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</si>
  <si>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</si>
  <si>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</si>
  <si>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</si>
  <si>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</si>
  <si>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</si>
  <si>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</si>
  <si>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</si>
  <si>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</si>
  <si>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</si>
  <si>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</si>
  <si>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</si>
  <si>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</si>
  <si>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</si>
  <si>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</si>
  <si>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</si>
  <si>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</si>
  <si>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</si>
  <si>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</si>
  <si>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</si>
  <si>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</si>
  <si>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</si>
  <si>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</si>
  <si>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</si>
  <si>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</si>
  <si>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</si>
  <si>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</si>
  <si>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</si>
  <si>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</si>
  <si>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</si>
  <si>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</si>
  <si>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</si>
  <si>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</si>
  <si>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</si>
  <si>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</si>
  <si>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</si>
  <si>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</si>
  <si>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</si>
  <si>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</si>
  <si>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</si>
  <si>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</si>
  <si>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</si>
  <si>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</si>
  <si>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</si>
  <si>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</si>
  <si>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</si>
  <si>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</si>
  <si>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</si>
  <si>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</si>
  <si>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</si>
  <si>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</si>
  <si>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</si>
  <si>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</si>
  <si>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</si>
  <si>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</si>
  <si>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</si>
  <si>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</si>
  <si>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</si>
  <si>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</si>
  <si>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</si>
  <si>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</si>
  <si>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</si>
  <si>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</si>
  <si>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</si>
  <si>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</si>
  <si>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</si>
  <si>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</si>
  <si>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</si>
  <si>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</si>
  <si>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</si>
  <si>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</si>
  <si>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</si>
  <si>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</si>
  <si>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</si>
  <si>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</si>
  <si>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</si>
  <si>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</si>
  <si>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</si>
  <si>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</si>
  <si>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</si>
  <si>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</si>
  <si>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</si>
  <si>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</si>
  <si>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</si>
  <si>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</si>
  <si>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</si>
  <si>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</si>
  <si>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</si>
  <si>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</si>
  <si>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</si>
  <si>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</si>
  <si>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</si>
  <si>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</si>
  <si>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</si>
  <si>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</si>
  <si>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</si>
  <si>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</si>
  <si>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</si>
  <si>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</si>
  <si>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</si>
  <si>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</si>
  <si>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</si>
  <si>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</si>
  <si>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</si>
  <si>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</si>
  <si>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</si>
  <si>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</si>
  <si>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</si>
  <si>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</si>
  <si>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</si>
  <si>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</si>
  <si>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</si>
  <si>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</si>
  <si>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</si>
  <si>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</si>
  <si>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</si>
  <si>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</si>
  <si>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</si>
  <si>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</si>
  <si>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</si>
  <si>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</si>
  <si>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</si>
  <si>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</si>
  <si>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</si>
  <si>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</si>
  <si>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</si>
  <si>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</si>
  <si>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</si>
  <si>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</si>
  <si>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</si>
  <si>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</si>
  <si>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</si>
  <si>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</si>
  <si>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</si>
  <si>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</si>
  <si>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</si>
  <si>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</si>
  <si>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</si>
  <si>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</si>
  <si>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</si>
  <si>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</si>
  <si>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</si>
  <si>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</si>
  <si>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</si>
  <si>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</si>
  <si>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</si>
  <si>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</si>
  <si>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</si>
  <si>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</si>
  <si>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</si>
  <si>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</si>
  <si>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</si>
  <si>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</si>
  <si>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</si>
  <si>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</si>
  <si>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</si>
  <si>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</si>
  <si>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</si>
  <si>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</si>
  <si>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</si>
  <si>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</si>
  <si>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</si>
  <si>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</si>
  <si>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</si>
  <si>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</si>
  <si>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</si>
  <si>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</si>
  <si>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</si>
  <si>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</si>
  <si>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</si>
  <si>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</si>
  <si>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</si>
  <si>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</si>
  <si>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</si>
  <si>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</si>
  <si>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</si>
  <si>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</si>
  <si>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</si>
  <si>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</si>
  <si>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</si>
  <si>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</si>
  <si>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</si>
  <si>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</si>
  <si>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</si>
  <si>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</si>
  <si>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</si>
  <si>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</si>
  <si>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</si>
  <si>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</si>
  <si>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</si>
  <si>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</si>
  <si>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</si>
  <si>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</si>
  <si>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</si>
  <si>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</si>
  <si>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</si>
  <si>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</si>
  <si>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</si>
  <si>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</si>
  <si>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</si>
  <si>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</si>
  <si>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</si>
  <si>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</si>
  <si>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</si>
  <si>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</si>
  <si>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</si>
  <si>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</si>
  <si>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</si>
  <si>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</si>
  <si>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</si>
  <si>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</si>
  <si>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</si>
  <si>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</si>
  <si>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</si>
  <si>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</si>
  <si>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</si>
  <si>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</si>
  <si>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</si>
  <si>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</si>
  <si>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</si>
  <si>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</si>
  <si>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</si>
  <si>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</si>
  <si>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</si>
  <si>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</si>
  <si>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</si>
  <si>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</si>
  <si>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</si>
  <si>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</si>
  <si>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</si>
  <si>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</si>
  <si>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</si>
  <si>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</si>
  <si>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</si>
  <si>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</si>
  <si>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</si>
  <si>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</si>
  <si>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</si>
  <si>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</si>
  <si>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</si>
  <si>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</si>
  <si>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</si>
  <si>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</si>
  <si>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</si>
  <si>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</si>
  <si>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</si>
  <si>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</si>
  <si>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</si>
  <si>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</si>
  <si>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</si>
  <si>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</si>
  <si>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</si>
  <si>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</si>
  <si>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</si>
  <si>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</si>
  <si>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</si>
  <si>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</si>
  <si>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</si>
  <si>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</si>
  <si>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</si>
  <si>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</si>
  <si>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</si>
  <si>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</si>
  <si>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</si>
  <si>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</si>
  <si>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</si>
  <si>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</si>
  <si>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</si>
  <si>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</si>
  <si>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</si>
  <si>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</si>
  <si>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</si>
  <si>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</si>
  <si>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</si>
  <si>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</si>
  <si>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</si>
  <si>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</si>
  <si>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</si>
  <si>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</si>
  <si>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</si>
  <si>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</si>
  <si>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</si>
  <si>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</si>
  <si>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</si>
  <si>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</si>
  <si>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</si>
  <si>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</si>
  <si>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</si>
  <si>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</si>
  <si>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</si>
  <si>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</si>
  <si>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</si>
  <si>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</si>
  <si>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</si>
  <si>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</si>
  <si>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</si>
  <si>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</si>
  <si>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</si>
  <si>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</si>
  <si>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</si>
  <si>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</si>
  <si>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</si>
  <si>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</si>
  <si>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</si>
  <si>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</si>
  <si>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</si>
  <si>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</si>
  <si>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</si>
  <si>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</si>
  <si>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</si>
  <si>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</si>
  <si>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</si>
  <si>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</si>
  <si>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</si>
  <si>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</si>
  <si>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</si>
  <si>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</si>
  <si>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</si>
  <si>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</si>
  <si>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</si>
  <si>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</si>
  <si>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</si>
  <si>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</si>
  <si>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</si>
  <si>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</si>
  <si>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</si>
  <si>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</si>
  <si>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</si>
  <si>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</si>
  <si>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</si>
  <si>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</si>
  <si>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</si>
  <si>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</si>
  <si>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</si>
  <si>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</si>
  <si>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</si>
  <si>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</si>
  <si>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</si>
  <si>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</si>
  <si>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</si>
  <si>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</si>
  <si>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</si>
  <si>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</si>
  <si>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</si>
  <si>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</si>
  <si>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</si>
  <si>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</si>
  <si>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</si>
  <si>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</si>
  <si>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</si>
  <si>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</si>
  <si>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</si>
  <si>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</si>
  <si>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</si>
  <si>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</si>
  <si>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</si>
  <si>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</si>
  <si>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</si>
  <si>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</si>
  <si>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</si>
  <si>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</si>
  <si>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</si>
  <si>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</si>
  <si>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</si>
  <si>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</si>
  <si>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</si>
  <si>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</si>
  <si>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</si>
  <si>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</si>
  <si>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</si>
  <si>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</si>
  <si>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</si>
  <si>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</si>
  <si>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</si>
  <si>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</si>
  <si>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</si>
  <si>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</si>
  <si>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</si>
  <si>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</si>
  <si>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</si>
  <si>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</si>
  <si>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</si>
  <si>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</si>
  <si>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</si>
  <si>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</si>
  <si>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</si>
  <si>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</si>
  <si>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</si>
  <si>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</si>
  <si>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</si>
  <si>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</si>
  <si>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</si>
  <si>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</si>
  <si>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</si>
  <si>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</si>
  <si>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</si>
  <si>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</si>
  <si>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</si>
  <si>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</si>
  <si>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</si>
  <si>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</si>
  <si>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</si>
  <si>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</si>
  <si>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</si>
  <si>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</si>
  <si>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</si>
  <si>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</si>
  <si>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</si>
  <si>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</si>
  <si>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</si>
  <si>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</si>
  <si>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</si>
  <si>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</si>
  <si>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</si>
  <si>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</si>
  <si>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</si>
  <si>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</si>
  <si>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</si>
  <si>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</si>
  <si>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</si>
  <si>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</si>
  <si>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</si>
  <si>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</si>
  <si>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</si>
  <si>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</si>
  <si>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</si>
  <si>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</si>
  <si>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</si>
  <si>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</si>
  <si>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</si>
  <si>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</si>
  <si>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</si>
  <si>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</si>
  <si>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</si>
  <si>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</si>
  <si>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</si>
  <si>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</si>
  <si>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</si>
  <si>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</si>
  <si>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</si>
  <si>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</si>
  <si>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</si>
  <si>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</si>
  <si>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</si>
  <si>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</si>
  <si>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</si>
  <si>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</si>
  <si>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</si>
  <si>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</si>
  <si>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</si>
  <si>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</si>
  <si>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</si>
  <si>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</si>
  <si>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</si>
  <si>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</si>
  <si>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</si>
  <si>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</si>
  <si>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</si>
  <si>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</si>
  <si>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</si>
  <si>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</si>
  <si>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</si>
  <si>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</si>
  <si>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</si>
  <si>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</si>
  <si>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</si>
  <si>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</si>
  <si>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</si>
  <si>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</si>
  <si>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</si>
  <si>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</si>
  <si>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</si>
  <si>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</si>
  <si>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</si>
  <si>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</si>
  <si>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</si>
  <si>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</si>
  <si>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</si>
  <si>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</si>
  <si>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</si>
  <si>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</si>
  <si>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</si>
  <si>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</si>
  <si>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</si>
  <si>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</si>
  <si>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</si>
  <si>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</si>
  <si>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</si>
  <si>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</si>
  <si>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</si>
  <si>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</si>
  <si>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</si>
  <si>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</si>
  <si>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</si>
  <si>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</si>
  <si>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</si>
  <si>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</si>
  <si>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</si>
  <si>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</si>
  <si>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</si>
  <si>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</si>
  <si>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</si>
  <si>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</si>
  <si>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</si>
  <si>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</si>
  <si>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</si>
  <si>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</si>
  <si>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</si>
  <si>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</si>
  <si>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</si>
  <si>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</si>
  <si>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</si>
  <si>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</si>
  <si>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</si>
  <si>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</si>
  <si>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</si>
  <si>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</si>
  <si>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</si>
  <si>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</si>
  <si>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</si>
  <si>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</si>
  <si>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</si>
  <si>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</si>
  <si>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</si>
  <si>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</si>
  <si>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</si>
  <si>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</si>
  <si>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</si>
  <si>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</si>
  <si>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</si>
  <si>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</si>
  <si>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</si>
  <si>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</si>
  <si>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</si>
  <si>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</si>
  <si>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</si>
  <si>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</si>
  <si>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</si>
  <si>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</si>
  <si>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</si>
  <si>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</si>
  <si>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</si>
  <si>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</si>
  <si>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</si>
  <si>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</si>
  <si>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</si>
  <si>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</si>
  <si>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</si>
  <si>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</si>
  <si>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</si>
  <si>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</si>
  <si>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</si>
  <si>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</si>
  <si>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</si>
  <si>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</si>
  <si>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</si>
  <si>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</si>
  <si>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</si>
  <si>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</si>
  <si>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</si>
  <si>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</si>
  <si>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</si>
  <si>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</si>
  <si>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</si>
  <si>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</si>
  <si>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</si>
  <si>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</si>
  <si>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</si>
  <si>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</si>
  <si>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</si>
  <si>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</si>
  <si>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</si>
  <si>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</si>
  <si>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</si>
  <si>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</si>
  <si>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</si>
  <si>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</si>
  <si>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</si>
  <si>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</si>
  <si>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</si>
  <si>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</si>
  <si>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</si>
  <si>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</si>
  <si>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</si>
  <si>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</si>
  <si>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</si>
  <si>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</si>
  <si>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</si>
  <si>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</si>
  <si>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</si>
  <si>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</si>
  <si>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</si>
  <si>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</si>
  <si>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</si>
  <si>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</si>
  <si>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</si>
  <si>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</si>
  <si>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</si>
  <si>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</si>
  <si>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</si>
  <si>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</si>
  <si>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</si>
  <si>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</si>
  <si>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</si>
  <si>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</si>
  <si>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</si>
  <si>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</si>
  <si>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</si>
  <si>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</si>
  <si>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</si>
  <si>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</si>
  <si>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</si>
  <si>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</si>
  <si>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</si>
  <si>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</si>
  <si>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</si>
  <si>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</si>
  <si>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</si>
  <si>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</si>
  <si>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</si>
  <si>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</si>
  <si>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</si>
  <si>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</si>
  <si>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</si>
  <si>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</si>
  <si>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</si>
  <si>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</si>
  <si>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</si>
  <si>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</si>
  <si>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</si>
  <si>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</si>
  <si>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</si>
  <si>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</si>
  <si>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</si>
  <si>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</si>
  <si>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</si>
  <si>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</si>
  <si>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</si>
  <si>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</si>
  <si>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</si>
  <si>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</si>
  <si>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</si>
  <si>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</si>
  <si>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</si>
  <si>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</si>
  <si>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</si>
  <si>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</si>
  <si>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</si>
  <si>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</si>
  <si>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</si>
  <si>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</si>
  <si>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</si>
  <si>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</si>
  <si>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</si>
  <si>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</si>
  <si>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</si>
  <si>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</si>
  <si>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</si>
  <si>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</si>
  <si>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</si>
  <si>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</si>
  <si>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</si>
  <si>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</si>
  <si>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</si>
  <si>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</si>
  <si>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</si>
  <si>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</si>
  <si>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</si>
  <si>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</si>
  <si>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</si>
  <si>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</si>
  <si>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</si>
  <si>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</si>
  <si>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</si>
  <si>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</si>
  <si>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</si>
  <si>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</si>
  <si>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</si>
  <si>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</si>
  <si>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</si>
  <si>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</si>
  <si>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</si>
  <si>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</si>
  <si>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</si>
  <si>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</si>
  <si>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</si>
  <si>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</si>
  <si>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</si>
  <si>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</si>
  <si>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</si>
  <si>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</si>
  <si>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</si>
  <si>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</si>
  <si>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</si>
  <si>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</si>
  <si>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</si>
  <si>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</si>
  <si>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</si>
  <si>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</si>
  <si>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</si>
  <si>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</si>
  <si>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</si>
  <si>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</si>
  <si>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</si>
  <si>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</si>
  <si>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</si>
  <si>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</si>
  <si>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</si>
  <si>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</si>
  <si>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</si>
  <si>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</si>
  <si>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</si>
  <si>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</si>
  <si>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</si>
  <si>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</si>
  <si>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</si>
  <si>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</si>
  <si>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</si>
  <si>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</si>
  <si>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</si>
  <si>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</si>
  <si>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</si>
  <si>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</si>
  <si>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</si>
  <si>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</si>
  <si>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</si>
  <si>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</si>
  <si>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</si>
  <si>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</si>
  <si>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</si>
  <si>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</si>
  <si>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</si>
  <si>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</si>
  <si>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</si>
  <si>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</si>
  <si>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</si>
  <si>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</si>
  <si>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</si>
  <si>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</si>
  <si>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</si>
  <si>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</si>
  <si>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</si>
  <si>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</si>
  <si>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</si>
  <si>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</si>
  <si>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</si>
  <si>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</si>
  <si>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</si>
  <si>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</si>
  <si>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</si>
  <si>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</si>
  <si>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</si>
  <si>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</si>
  <si>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</si>
  <si>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</si>
  <si>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</si>
  <si>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</si>
  <si>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</si>
  <si>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</si>
  <si>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</si>
  <si>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</si>
  <si>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</si>
  <si>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</si>
  <si>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</si>
  <si>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</si>
  <si>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</si>
  <si>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</si>
  <si>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</si>
  <si>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</si>
  <si>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</si>
  <si>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</si>
  <si>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</si>
  <si>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</si>
  <si>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</si>
  <si>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</si>
  <si>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</si>
  <si>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</si>
  <si>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</si>
  <si>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</si>
  <si>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</si>
  <si>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</si>
  <si>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</si>
  <si>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</si>
  <si>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</si>
  <si>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</si>
  <si>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</si>
  <si>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</si>
  <si>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</si>
  <si>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</si>
  <si>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</si>
  <si>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</si>
  <si>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</si>
  <si>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</si>
  <si>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</si>
  <si>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</si>
  <si>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</si>
  <si>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</si>
  <si>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</si>
  <si>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</si>
  <si>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</si>
  <si>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</si>
  <si>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</si>
  <si>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</si>
  <si>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</si>
  <si>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</si>
  <si>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</si>
  <si>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</si>
  <si>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</si>
  <si>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</si>
  <si>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</si>
  <si>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</si>
  <si>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</si>
  <si>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</si>
  <si>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</si>
  <si>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</si>
  <si>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</si>
  <si>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</si>
  <si>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</si>
  <si>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</si>
  <si>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</si>
  <si>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</si>
  <si>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</si>
  <si>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</si>
  <si>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</si>
  <si>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</si>
  <si>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</si>
  <si>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</si>
  <si>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</si>
  <si>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</si>
  <si>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</si>
  <si>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</si>
  <si>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</si>
  <si>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</si>
  <si>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</si>
  <si>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</si>
  <si>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</si>
  <si>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</si>
  <si>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</si>
  <si>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</si>
  <si>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</si>
  <si>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</si>
  <si>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</si>
  <si>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</si>
  <si>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</si>
  <si>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</si>
  <si>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</si>
  <si>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</si>
  <si>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</si>
  <si>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</si>
  <si>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</si>
  <si>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</si>
  <si>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</si>
  <si>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</si>
  <si>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</si>
  <si>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</si>
  <si>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</si>
  <si>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</si>
  <si>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</si>
  <si>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</si>
  <si>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</si>
  <si>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</si>
  <si>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</si>
  <si>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</si>
  <si>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</si>
  <si>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</si>
  <si>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</si>
  <si>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</si>
  <si>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</si>
  <si>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</si>
  <si>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</si>
  <si>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</si>
  <si>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</si>
  <si>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</si>
  <si>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</si>
  <si>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</si>
  <si>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</si>
  <si>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</si>
  <si>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</si>
  <si>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</si>
  <si>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</si>
  <si>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</si>
  <si>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</si>
  <si>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</si>
  <si>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</si>
  <si>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</si>
  <si>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</si>
  <si>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</si>
  <si>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</si>
  <si>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</si>
  <si>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</si>
  <si>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</si>
  <si>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</si>
  <si>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</si>
  <si>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</si>
  <si>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</si>
  <si>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</si>
  <si>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</si>
  <si>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</si>
  <si>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</si>
  <si>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</si>
  <si>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</si>
  <si>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</si>
  <si>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</si>
  <si>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</si>
  <si>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</si>
  <si>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</si>
  <si>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</si>
  <si>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</si>
  <si>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</si>
  <si>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</si>
  <si>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</si>
  <si>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</si>
  <si>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</si>
  <si>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</si>
  <si>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</si>
  <si>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</si>
  <si>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</si>
  <si>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</si>
  <si>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</si>
  <si>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</si>
  <si>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</si>
  <si>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</si>
  <si>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</si>
  <si>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</si>
  <si>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</si>
  <si>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</si>
  <si>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</si>
  <si>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</si>
  <si>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</si>
  <si>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</si>
  <si>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</si>
  <si>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</si>
  <si>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</si>
  <si>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</si>
  <si>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</si>
  <si>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</si>
  <si>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</si>
  <si>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</si>
  <si>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</si>
  <si>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</si>
  <si>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</si>
  <si>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</si>
  <si>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</si>
  <si>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</si>
  <si>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</si>
  <si>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</si>
  <si>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</si>
  <si>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</si>
  <si>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</si>
  <si>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</si>
  <si>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</si>
  <si>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</si>
  <si>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</si>
  <si>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</si>
  <si>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</si>
  <si>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</si>
  <si>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</si>
  <si>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</si>
  <si>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</si>
  <si>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</si>
  <si>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</si>
  <si>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</si>
  <si>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</si>
  <si>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</si>
  <si>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</si>
  <si>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</si>
  <si>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</si>
  <si>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</si>
  <si>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</si>
  <si>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</si>
  <si>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</si>
  <si>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</si>
  <si>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</si>
  <si>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</si>
  <si>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</si>
  <si>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</si>
  <si>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</si>
  <si>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</si>
  <si>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</si>
  <si>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</si>
  <si>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</si>
  <si>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</si>
  <si>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</si>
  <si>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</si>
  <si>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</si>
  <si>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</si>
  <si>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</si>
  <si>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</si>
  <si>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</si>
  <si>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</si>
  <si>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</si>
  <si>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</si>
  <si>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</si>
  <si>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</si>
  <si>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</si>
  <si>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</si>
  <si>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</si>
  <si>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</si>
  <si>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</si>
  <si>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</si>
  <si>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</si>
  <si>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</si>
  <si>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</si>
  <si>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</si>
  <si>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</si>
  <si>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</si>
  <si>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</si>
  <si>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</si>
  <si>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</si>
  <si>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</si>
  <si>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</si>
  <si>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</si>
  <si>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</si>
  <si>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</si>
  <si>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</si>
  <si>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</si>
  <si>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</si>
  <si>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</si>
  <si>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</si>
  <si>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</si>
  <si>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</si>
  <si>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</si>
  <si>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</si>
  <si>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</si>
  <si>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</si>
  <si>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</si>
  <si>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</si>
  <si>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</si>
  <si>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</si>
  <si>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</si>
  <si>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</si>
  <si>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</si>
  <si>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</si>
  <si>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</si>
  <si>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</si>
  <si>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</si>
  <si>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</si>
  <si>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</si>
  <si>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</si>
  <si>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</si>
  <si>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</si>
  <si>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</si>
  <si>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</si>
  <si>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</si>
  <si>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</si>
  <si>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</si>
  <si>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</si>
  <si>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</si>
  <si>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</si>
  <si>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</si>
  <si>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</si>
  <si>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</si>
  <si>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</si>
  <si>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</si>
  <si>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</si>
  <si>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</si>
  <si>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</si>
  <si>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</si>
  <si>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</si>
  <si>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</si>
  <si>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</si>
  <si>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</si>
  <si>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</si>
  <si>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</si>
  <si>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</si>
  <si>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</si>
  <si>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</si>
  <si>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</si>
  <si>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</si>
  <si>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</si>
  <si>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</si>
  <si>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</si>
  <si>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</si>
  <si>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</si>
  <si>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</si>
  <si>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</si>
  <si>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</si>
  <si>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</si>
  <si>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</si>
  <si>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</si>
  <si>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</si>
  <si>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</si>
  <si>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</si>
  <si>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</si>
  <si>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</si>
  <si>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</si>
  <si>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</si>
  <si>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</si>
  <si>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</si>
  <si>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</si>
  <si>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</si>
  <si>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</si>
  <si>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</si>
  <si>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</si>
  <si>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</si>
  <si>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</si>
  <si>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</si>
  <si>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</si>
  <si>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</si>
  <si>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</si>
  <si>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</si>
  <si>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</si>
  <si>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</si>
  <si>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</si>
  <si>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</si>
  <si>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</si>
  <si>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</si>
  <si>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</si>
  <si>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</si>
  <si>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</si>
  <si>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</si>
  <si>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</si>
  <si>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</si>
  <si>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</si>
  <si>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</si>
  <si>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</si>
  <si>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</si>
  <si>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</si>
  <si>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</si>
  <si>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</si>
  <si>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</si>
  <si>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</si>
  <si>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</si>
  <si>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</si>
  <si>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</si>
  <si>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</si>
  <si>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</si>
  <si>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</si>
  <si>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</si>
  <si>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</si>
  <si>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</si>
  <si>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</si>
  <si>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</si>
  <si>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</si>
  <si>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</si>
  <si>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</si>
  <si>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</si>
  <si>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</si>
  <si>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</si>
  <si>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</si>
  <si>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</si>
  <si>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</si>
  <si>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</si>
  <si>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</si>
  <si>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</si>
  <si>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</si>
  <si>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</si>
  <si>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</si>
  <si>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</si>
  <si>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</si>
  <si>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</si>
  <si>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</si>
  <si>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</si>
  <si>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</si>
  <si>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</si>
  <si>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</si>
  <si>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</si>
  <si>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</si>
  <si>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</si>
  <si>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</si>
  <si>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</si>
  <si>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</si>
  <si>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</si>
  <si>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</si>
  <si>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</si>
  <si>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</si>
  <si>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</si>
  <si>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</si>
  <si>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</si>
  <si>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</si>
  <si>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</si>
  <si>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</si>
  <si>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</si>
  <si>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</si>
  <si>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</si>
  <si>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</si>
  <si>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</si>
  <si>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</si>
  <si>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</si>
  <si>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</si>
  <si>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</si>
  <si>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</si>
  <si>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</si>
  <si>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</si>
  <si>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</si>
  <si>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</si>
  <si>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</si>
  <si>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</si>
  <si>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</si>
  <si>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</si>
  <si>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</si>
  <si>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</si>
  <si>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</si>
  <si>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</si>
  <si>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</si>
  <si>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</si>
  <si>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</si>
  <si>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</si>
  <si>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</si>
  <si>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</si>
  <si>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</si>
  <si>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</si>
  <si>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</si>
  <si>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</si>
  <si>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</si>
  <si>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</si>
  <si>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</si>
  <si>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</si>
  <si>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</si>
  <si>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</si>
  <si>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</si>
  <si>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</si>
  <si>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</si>
  <si>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</si>
  <si>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</si>
  <si>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</si>
  <si>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</si>
  <si>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</si>
  <si>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</si>
  <si>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</si>
  <si>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</si>
  <si>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</si>
  <si>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</si>
  <si>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</si>
  <si>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</si>
  <si>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</si>
  <si>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</si>
  <si>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</si>
  <si>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</si>
  <si>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</si>
  <si>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</si>
  <si>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</si>
  <si>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</si>
  <si>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</si>
  <si>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</si>
  <si>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</si>
  <si>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</si>
  <si>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</si>
  <si>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</si>
  <si>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</si>
  <si>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</si>
  <si>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</si>
  <si>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</si>
  <si>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</si>
  <si>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</si>
  <si>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</si>
  <si>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</si>
  <si>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</si>
  <si>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</si>
  <si>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</si>
  <si>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</si>
  <si>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</si>
  <si>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</si>
  <si>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</si>
  <si>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</si>
  <si>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</si>
  <si>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</si>
  <si>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</si>
  <si>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</si>
  <si>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</si>
  <si>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</si>
  <si>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</si>
  <si>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</si>
  <si>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</si>
  <si>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</si>
  <si>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</si>
  <si>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</si>
  <si>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</si>
  <si>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</si>
  <si>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</si>
  <si>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</si>
  <si>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</si>
  <si>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</si>
  <si>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</si>
  <si>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</si>
  <si>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</si>
  <si>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</si>
  <si>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</si>
  <si>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</si>
  <si>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</si>
  <si>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</si>
  <si>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</si>
  <si>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</si>
  <si>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</si>
  <si>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</si>
  <si>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</si>
  <si>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</si>
  <si>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</si>
  <si>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</si>
  <si>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</si>
  <si>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</si>
  <si>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</si>
  <si>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</si>
  <si>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</si>
  <si>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</si>
  <si>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</si>
  <si>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</si>
  <si>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</si>
  <si>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</si>
  <si>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</si>
  <si>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</si>
  <si>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</si>
  <si>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</si>
  <si>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</si>
  <si>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</si>
  <si>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</si>
  <si>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</si>
  <si>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</si>
  <si>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</si>
  <si>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</si>
  <si>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</si>
  <si>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</si>
  <si>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</si>
  <si>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</si>
  <si>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</si>
  <si>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</si>
  <si>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</si>
  <si>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</si>
  <si>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</si>
  <si>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</si>
  <si>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</si>
  <si>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</si>
  <si>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</si>
  <si>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</si>
  <si>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</si>
  <si>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</si>
  <si>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</si>
  <si>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</si>
  <si>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</si>
  <si>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</si>
  <si>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</si>
  <si>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</si>
  <si>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</si>
  <si>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</si>
  <si>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</si>
  <si>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</si>
  <si>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</si>
  <si>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</si>
  <si>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</si>
  <si>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</si>
  <si>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</si>
  <si>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</si>
  <si>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</si>
  <si>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</si>
  <si>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</si>
  <si>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</si>
  <si>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</si>
  <si>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</si>
  <si>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</si>
  <si>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</si>
  <si>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</si>
  <si>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</si>
  <si>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</si>
  <si>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</si>
  <si>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</si>
  <si>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</si>
  <si>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</si>
  <si>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</si>
  <si>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</si>
  <si>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</si>
  <si>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</si>
  <si>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</si>
  <si>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</si>
  <si>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</si>
  <si>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</si>
  <si>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</si>
  <si>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</si>
  <si>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</si>
  <si>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</si>
  <si>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</si>
  <si>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</si>
  <si>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</si>
  <si>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</si>
  <si>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</si>
  <si>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</si>
  <si>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</si>
  <si>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</si>
  <si>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</si>
  <si>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</si>
  <si>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</si>
  <si>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</si>
  <si>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</si>
  <si>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</si>
  <si>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</si>
  <si>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</si>
  <si>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</si>
  <si>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</si>
  <si>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</si>
  <si>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</si>
  <si>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</si>
  <si>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</si>
  <si>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</si>
  <si>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</si>
  <si>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</si>
  <si>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</si>
  <si>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</si>
  <si>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</si>
  <si>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</si>
  <si>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</si>
  <si>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</si>
  <si>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</si>
  <si>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</si>
  <si>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</si>
  <si>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</si>
  <si>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</si>
  <si>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</si>
  <si>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</si>
  <si>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</si>
  <si>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</si>
  <si>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</si>
  <si>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</si>
  <si>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</si>
  <si>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</si>
  <si>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</si>
  <si>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</si>
  <si>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</si>
  <si>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</si>
  <si>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</si>
  <si>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</si>
  <si>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</si>
  <si>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</si>
  <si>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</si>
  <si>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</si>
  <si>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</si>
  <si>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</si>
  <si>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</si>
  <si>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</si>
  <si>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</si>
  <si>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</si>
  <si>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</si>
  <si>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</si>
  <si>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</si>
  <si>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</si>
  <si>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</si>
  <si>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</si>
  <si>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</si>
  <si>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</si>
  <si>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</si>
  <si>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</si>
  <si>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</si>
  <si>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</si>
  <si>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</si>
  <si>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</si>
  <si>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</si>
  <si>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</si>
  <si>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</si>
  <si>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</si>
  <si>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</si>
  <si>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</si>
  <si>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</si>
  <si>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</si>
  <si>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</si>
  <si>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</si>
  <si>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</si>
  <si>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</si>
  <si>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</si>
  <si>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</si>
  <si>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</si>
  <si>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</si>
  <si>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</si>
  <si>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</si>
  <si>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</si>
  <si>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</si>
  <si>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</si>
  <si>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</si>
  <si>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</si>
  <si>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</si>
  <si>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</si>
  <si>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</si>
  <si>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</si>
  <si>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</si>
  <si>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</si>
  <si>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</si>
  <si>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</si>
  <si>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</si>
  <si>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</si>
  <si>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</si>
  <si>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</si>
  <si>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</si>
  <si>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</si>
  <si>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</si>
  <si>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</si>
  <si>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</si>
  <si>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</si>
  <si>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</si>
  <si>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</si>
  <si>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</si>
  <si>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</si>
  <si>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</si>
  <si>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</si>
  <si>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</si>
  <si>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</si>
  <si>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</si>
  <si>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</si>
  <si>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</si>
  <si>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</si>
  <si>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</si>
  <si>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</si>
  <si>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</si>
  <si>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</si>
  <si>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</si>
  <si>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</si>
  <si>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</si>
  <si>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</si>
  <si>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</si>
  <si>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</si>
  <si>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</si>
  <si>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</si>
  <si>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</si>
  <si>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</si>
  <si>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</si>
  <si>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</si>
  <si>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</si>
  <si>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</si>
  <si>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</si>
  <si>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</si>
  <si>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</si>
  <si>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</si>
  <si>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</si>
  <si>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</si>
  <si>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</si>
  <si>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</si>
  <si>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</si>
  <si>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</si>
  <si>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</si>
  <si>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</si>
  <si>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</si>
  <si>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</si>
  <si>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</si>
  <si>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</si>
  <si>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</si>
  <si>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</si>
  <si>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</si>
  <si>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</si>
  <si>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</si>
  <si>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</si>
  <si>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</si>
  <si>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</si>
  <si>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</si>
  <si>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</si>
  <si>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</si>
  <si>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</si>
  <si>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</si>
  <si>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</si>
  <si>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</si>
  <si>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</si>
  <si>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</si>
  <si>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</si>
  <si>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</si>
  <si>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</si>
  <si>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</si>
  <si>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</si>
  <si>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</si>
  <si>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</si>
  <si>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</si>
  <si>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</si>
  <si>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</si>
  <si>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</si>
  <si>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</si>
  <si>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</si>
  <si>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</si>
  <si>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</si>
  <si>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</si>
  <si>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</si>
  <si>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</si>
  <si>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</si>
  <si>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</si>
  <si>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</si>
  <si>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</si>
  <si>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</si>
  <si>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</si>
  <si>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</si>
  <si>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</si>
  <si>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</si>
  <si>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</si>
  <si>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</si>
  <si>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</si>
  <si>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</si>
  <si>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</si>
  <si>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</si>
  <si>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</si>
  <si>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</si>
  <si>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</si>
  <si>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</si>
  <si>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</si>
  <si>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</si>
  <si>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</si>
  <si>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</si>
  <si>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</si>
  <si>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</si>
  <si>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</si>
  <si>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</si>
  <si>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</si>
  <si>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</si>
  <si>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</si>
  <si>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</si>
  <si>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</si>
  <si>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</si>
  <si>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</si>
  <si>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</si>
  <si>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</si>
  <si>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</si>
  <si>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</si>
  <si>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</si>
  <si>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</si>
  <si>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</si>
  <si>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</si>
  <si>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</si>
  <si>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</si>
  <si>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</si>
  <si>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</si>
  <si>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</si>
  <si>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</si>
  <si>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</si>
  <si>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</si>
  <si>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</si>
  <si>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</si>
  <si>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</si>
  <si>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</si>
  <si>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</si>
  <si>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</si>
  <si>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</si>
  <si>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</si>
  <si>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</si>
  <si>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</si>
  <si>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</si>
  <si>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</si>
  <si>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</si>
  <si>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</si>
  <si>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</si>
  <si>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</si>
  <si>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</si>
  <si>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</si>
  <si>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</si>
  <si>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</si>
  <si>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</si>
  <si>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</si>
  <si>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</si>
  <si>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</si>
  <si>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</si>
  <si>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</si>
  <si>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</si>
  <si>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</si>
  <si>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</si>
  <si>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</si>
  <si>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</si>
  <si>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</si>
  <si>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</si>
  <si>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</si>
  <si>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</si>
  <si>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</si>
  <si>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</si>
  <si>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</si>
  <si>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</si>
  <si>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</si>
  <si>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</si>
  <si>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</si>
  <si>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</si>
  <si>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</si>
  <si>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</si>
  <si>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</si>
  <si>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</si>
  <si>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</si>
  <si>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</si>
  <si>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</si>
  <si>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</si>
  <si>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</si>
  <si>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</si>
  <si>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</si>
  <si>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</si>
  <si>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</si>
  <si>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</si>
  <si>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</si>
  <si>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</si>
  <si>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</si>
  <si>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</si>
  <si>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</si>
  <si>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</si>
  <si>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</si>
  <si>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</si>
  <si>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</si>
  <si>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</si>
  <si>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</si>
  <si>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</si>
  <si>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</si>
  <si>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</si>
  <si>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</si>
  <si>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</si>
  <si>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</si>
  <si>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</si>
  <si>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</si>
  <si>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</si>
  <si>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</si>
  <si>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</si>
  <si>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</si>
  <si>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</si>
  <si>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</si>
  <si>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</si>
  <si>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</si>
  <si>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</si>
  <si>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</si>
  <si>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</si>
  <si>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</si>
  <si>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</si>
  <si>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</si>
  <si>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</si>
  <si>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</si>
  <si>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</si>
  <si>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</si>
  <si>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</si>
  <si>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</si>
  <si>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</si>
  <si>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</si>
  <si>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</si>
  <si>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</si>
  <si>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</si>
  <si>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</si>
  <si>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</si>
  <si>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</si>
  <si>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</si>
  <si>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</si>
  <si>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</si>
  <si>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</si>
  <si>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</si>
  <si>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</si>
  <si>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</si>
  <si>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</si>
  <si>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</si>
  <si>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</si>
  <si>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</si>
  <si>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</si>
  <si>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</si>
  <si>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</si>
  <si>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</si>
  <si>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</si>
  <si>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</si>
  <si>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</si>
  <si>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</si>
  <si>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</si>
  <si>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</si>
  <si>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</si>
  <si>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</si>
  <si>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</si>
  <si>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</si>
  <si>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</si>
  <si>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</si>
  <si>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</si>
  <si>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</si>
  <si>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</si>
  <si>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</si>
  <si>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</si>
  <si>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</si>
  <si>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</si>
  <si>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</si>
  <si>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</si>
  <si>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</si>
  <si>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</si>
  <si>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</si>
  <si>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</si>
  <si>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</si>
  <si>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</si>
  <si>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</si>
  <si>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</si>
  <si>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</si>
  <si>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</si>
  <si>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</si>
  <si>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</si>
  <si>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</si>
  <si>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</si>
  <si>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</si>
  <si>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</si>
  <si>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</si>
  <si>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</si>
  <si>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</si>
  <si>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</si>
  <si>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</si>
  <si>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</si>
  <si>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</si>
  <si>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</si>
  <si>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</si>
  <si>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</si>
  <si>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</si>
  <si>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</si>
  <si>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</si>
  <si>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</si>
  <si>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</si>
  <si>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</si>
  <si>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</si>
  <si>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</si>
  <si>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</si>
  <si>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</si>
  <si>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</si>
  <si>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</si>
  <si>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</si>
  <si>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</si>
  <si>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</si>
  <si>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</si>
  <si>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</si>
  <si>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</si>
  <si>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</si>
  <si>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</si>
  <si>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</si>
  <si>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</si>
  <si>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</si>
  <si>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</si>
  <si>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</si>
  <si>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</si>
  <si>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</si>
  <si>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</si>
  <si>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</si>
  <si>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</si>
  <si>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</si>
  <si>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</si>
  <si>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</si>
  <si>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</si>
  <si>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</si>
  <si>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</si>
  <si>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</si>
  <si>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</si>
  <si>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</si>
  <si>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</si>
  <si>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</si>
  <si>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</si>
  <si>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</si>
  <si>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</si>
  <si>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</si>
  <si>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</si>
  <si>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</si>
  <si>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</si>
  <si>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</si>
  <si>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</si>
  <si>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</si>
  <si>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</si>
  <si>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</si>
  <si>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</si>
  <si>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</si>
  <si>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</si>
  <si>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</si>
  <si>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</si>
  <si>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</si>
  <si>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</si>
  <si>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</si>
  <si>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</si>
  <si>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</si>
  <si>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</si>
  <si>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</si>
  <si>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</si>
  <si>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</si>
  <si>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</si>
  <si>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</si>
  <si>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</si>
  <si>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</si>
  <si>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</si>
  <si>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</si>
  <si>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</si>
  <si>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</si>
  <si>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</si>
  <si>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</si>
  <si>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</si>
  <si>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</si>
  <si>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</si>
  <si>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</si>
  <si>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</si>
  <si>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</si>
  <si>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</si>
  <si>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</si>
  <si>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</si>
  <si>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</si>
  <si>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</si>
  <si>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</si>
  <si>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</si>
  <si>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</si>
  <si>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</si>
  <si>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</si>
  <si>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</si>
  <si>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</si>
  <si>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</si>
  <si>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</si>
  <si>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</si>
  <si>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</si>
  <si>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</si>
  <si>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</si>
  <si>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</si>
  <si>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</si>
  <si>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</si>
  <si>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</si>
  <si>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</si>
  <si>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</si>
  <si>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</si>
  <si>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</si>
  <si>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</si>
  <si>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</si>
  <si>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</si>
  <si>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</si>
  <si>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</si>
  <si>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</si>
  <si>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</si>
  <si>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</si>
  <si>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</si>
  <si>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</si>
  <si>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</si>
  <si>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</si>
  <si>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</si>
  <si>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</si>
  <si>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</si>
  <si>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</si>
  <si>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</si>
  <si>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</si>
  <si>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</si>
  <si>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</si>
  <si>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</si>
  <si>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</si>
  <si>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</si>
  <si>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</si>
  <si>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</si>
  <si>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</si>
  <si>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</si>
  <si>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</si>
  <si>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</si>
  <si>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</si>
  <si>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</si>
  <si>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</si>
  <si>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</si>
  <si>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</si>
  <si>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</si>
  <si>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</si>
  <si>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</si>
  <si>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</si>
  <si>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</si>
  <si>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</si>
  <si>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</si>
  <si>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</si>
  <si>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</si>
  <si>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</si>
  <si>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</si>
  <si>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</si>
  <si>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</si>
  <si>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</si>
  <si>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</si>
  <si>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</si>
  <si>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</si>
  <si>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</si>
  <si>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</si>
  <si>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</si>
  <si>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</si>
  <si>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</si>
  <si>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</si>
  <si>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</si>
  <si>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</si>
  <si>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</si>
  <si>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</si>
  <si>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</si>
  <si>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</si>
  <si>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</si>
  <si>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</si>
  <si>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</si>
  <si>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</si>
  <si>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</si>
  <si>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</si>
  <si>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</si>
  <si>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</si>
  <si>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</si>
  <si>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</si>
  <si>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</si>
  <si>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</si>
  <si>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</si>
  <si>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</si>
  <si>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</si>
  <si>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</si>
  <si>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</si>
  <si>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</si>
  <si>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</si>
  <si>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</si>
  <si>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</si>
  <si>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</si>
  <si>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</si>
  <si>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</si>
  <si>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</si>
  <si>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</si>
  <si>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</si>
  <si>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</si>
  <si>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</si>
  <si>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</si>
  <si>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</si>
  <si>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</si>
  <si>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</si>
  <si>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</si>
  <si>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</si>
  <si>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</si>
  <si>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</si>
  <si>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</si>
  <si>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</si>
  <si>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</si>
  <si>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</si>
  <si>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</si>
  <si>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</si>
  <si>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</si>
  <si>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</si>
  <si>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</si>
  <si>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</si>
  <si>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</si>
  <si>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</si>
  <si>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</si>
  <si>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</si>
  <si>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</si>
  <si>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</si>
  <si>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</si>
  <si>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</si>
  <si>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</si>
  <si>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</si>
  <si>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</si>
  <si>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</si>
  <si>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</si>
  <si>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</si>
  <si>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</si>
  <si>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</si>
  <si>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</si>
  <si>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</si>
  <si>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</si>
  <si>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</si>
  <si>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</si>
  <si>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</si>
  <si>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</si>
  <si>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</si>
  <si>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</si>
  <si>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</si>
  <si>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</si>
  <si>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</si>
  <si>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</si>
  <si>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</si>
  <si>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</si>
  <si>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</si>
  <si>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</si>
  <si>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</si>
  <si>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</si>
  <si>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</si>
  <si>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</si>
  <si>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</si>
  <si>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</si>
  <si>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</si>
  <si>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</si>
  <si>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</si>
  <si>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</si>
  <si>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</si>
  <si>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</si>
  <si>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</si>
  <si>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</si>
  <si>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</si>
  <si>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</si>
  <si>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</si>
  <si>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</si>
  <si>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</si>
  <si>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</si>
  <si>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</si>
  <si>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</si>
  <si>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</si>
  <si>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</si>
  <si>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</si>
  <si>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</si>
  <si>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</si>
  <si>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</si>
  <si>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</si>
  <si>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</si>
  <si>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</si>
  <si>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</si>
  <si>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</si>
  <si>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</si>
  <si>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</si>
  <si>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</si>
  <si>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</si>
  <si>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</si>
  <si>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</si>
  <si>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</si>
  <si>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</si>
  <si>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</si>
  <si>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</si>
  <si>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</si>
  <si>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</si>
  <si>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</si>
  <si>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</si>
  <si>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</si>
  <si>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</si>
  <si>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</si>
  <si>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</si>
  <si>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</si>
  <si>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</si>
  <si>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</si>
  <si>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</si>
  <si>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</si>
  <si>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</si>
  <si>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</si>
  <si>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</si>
  <si>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</si>
  <si>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</si>
  <si>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</si>
  <si>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</si>
  <si>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</si>
  <si>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</si>
  <si>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</si>
  <si>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</si>
  <si>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</si>
  <si>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</si>
  <si>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</si>
  <si>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</si>
  <si>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</si>
  <si>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</si>
  <si>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</si>
  <si>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</si>
  <si>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</si>
  <si>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</si>
  <si>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</si>
  <si>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</si>
  <si>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</si>
  <si>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</si>
  <si>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</si>
  <si>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</si>
  <si>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</si>
  <si>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</si>
  <si>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</si>
  <si>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</si>
  <si>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</si>
  <si>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</si>
  <si>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</si>
  <si>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</si>
  <si>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</si>
  <si>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</si>
  <si>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</si>
  <si>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</si>
  <si>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</si>
  <si>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</si>
  <si>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</si>
  <si>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</si>
  <si>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</si>
  <si>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</si>
  <si>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</si>
  <si>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</si>
  <si>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</si>
  <si>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</si>
  <si>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</si>
  <si>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</si>
  <si>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</si>
  <si>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</si>
  <si>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</si>
  <si>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</si>
  <si>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</si>
  <si>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</si>
  <si>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</si>
  <si>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</si>
  <si>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</si>
  <si>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</si>
  <si>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</si>
  <si>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</si>
  <si>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</si>
  <si>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</si>
  <si>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</si>
  <si>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</si>
  <si>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</si>
  <si>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</si>
  <si>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</si>
  <si>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</si>
  <si>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</si>
  <si>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</si>
  <si>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</si>
  <si>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</si>
  <si>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</si>
  <si>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</si>
  <si>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</si>
  <si>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</si>
  <si>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</si>
  <si>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</si>
  <si>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</si>
  <si>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</si>
  <si>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</si>
  <si>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</si>
  <si>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</si>
  <si>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</si>
  <si>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</si>
  <si>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</si>
  <si>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</si>
  <si>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</si>
  <si>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</si>
  <si>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</si>
  <si>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</si>
  <si>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</si>
  <si>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</si>
  <si>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</si>
  <si>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</si>
  <si>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</si>
  <si>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</si>
  <si>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</si>
  <si>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</si>
  <si>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</si>
  <si>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</si>
  <si>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</si>
  <si>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</si>
  <si>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</si>
  <si>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</si>
  <si>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</si>
  <si>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</si>
  <si>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</si>
  <si>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</si>
  <si>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</si>
  <si>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</si>
  <si>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</si>
  <si>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</si>
  <si>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</si>
  <si>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</si>
  <si>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</si>
  <si>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</si>
  <si>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</si>
  <si>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</si>
  <si>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</si>
  <si>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</si>
  <si>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</si>
  <si>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</si>
  <si>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</si>
  <si>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</si>
  <si>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</si>
  <si>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</si>
  <si>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</si>
  <si>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</si>
  <si>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</si>
  <si>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</si>
  <si>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</si>
  <si>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</si>
  <si>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</si>
  <si>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</si>
  <si>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</si>
  <si>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</si>
  <si>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</si>
  <si>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</si>
  <si>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</si>
  <si>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</si>
  <si>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</si>
  <si>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</si>
  <si>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</si>
  <si>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</si>
  <si>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</si>
  <si>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</si>
  <si>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</si>
  <si>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</si>
  <si>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</si>
  <si>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</si>
  <si>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</si>
  <si>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</si>
  <si>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</si>
  <si>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</si>
  <si>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</si>
  <si>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</si>
  <si>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</si>
  <si>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</si>
  <si>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</si>
  <si>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</si>
  <si>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</si>
  <si>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</si>
  <si>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</si>
  <si>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</si>
  <si>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</si>
  <si>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</si>
  <si>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</si>
  <si>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</si>
  <si>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</si>
  <si>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</si>
  <si>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</si>
  <si>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</si>
  <si>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</si>
  <si>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</si>
  <si>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</si>
  <si>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</si>
  <si>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</si>
  <si>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</si>
  <si>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</si>
  <si>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</si>
  <si>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</si>
  <si>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</si>
  <si>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</si>
  <si>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</si>
  <si>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</si>
  <si>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</si>
  <si>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</si>
  <si>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</si>
  <si>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</si>
  <si>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</si>
  <si>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</si>
  <si>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</si>
  <si>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</si>
  <si>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</si>
  <si>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</si>
  <si>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</si>
  <si>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</si>
  <si>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</si>
  <si>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</si>
  <si>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</si>
  <si>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</si>
  <si>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</si>
  <si>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</si>
  <si>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</si>
  <si>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</si>
  <si>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</si>
  <si>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</si>
  <si>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</si>
  <si>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</si>
  <si>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</si>
  <si>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</si>
  <si>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</si>
  <si>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</si>
  <si>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</si>
  <si>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</si>
  <si>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</si>
  <si>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</si>
  <si>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</si>
  <si>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</si>
  <si>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</si>
  <si>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</si>
  <si>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</si>
  <si>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</si>
  <si>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</si>
  <si>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</si>
  <si>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</si>
  <si>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</si>
  <si>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</si>
  <si>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</si>
  <si>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</si>
  <si>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</si>
  <si>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</si>
  <si>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</si>
  <si>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</si>
  <si>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</si>
  <si>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</si>
  <si>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</si>
  <si>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</si>
  <si>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</si>
  <si>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</si>
  <si>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</si>
  <si>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</si>
  <si>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</si>
  <si>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</si>
  <si>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</si>
  <si>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</si>
  <si>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</si>
  <si>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</si>
  <si>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</si>
  <si>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</si>
  <si>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</si>
  <si>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</si>
  <si>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</si>
  <si>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</si>
  <si>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</si>
  <si>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</si>
  <si>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</si>
  <si>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</si>
  <si>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</si>
  <si>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</si>
  <si>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</si>
  <si>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</si>
  <si>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</si>
  <si>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</si>
  <si>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</si>
  <si>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</si>
  <si>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</si>
  <si>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</si>
  <si>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</si>
  <si>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</si>
  <si>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</si>
  <si>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</si>
  <si>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</si>
  <si>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</si>
  <si>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</si>
  <si>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</si>
  <si>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</si>
  <si>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</si>
  <si>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</si>
  <si>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</si>
  <si>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</si>
  <si>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</si>
  <si>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</si>
  <si>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</si>
  <si>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</si>
  <si>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</si>
  <si>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</si>
  <si>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</si>
  <si>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</si>
  <si>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</si>
  <si>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</si>
  <si>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</si>
  <si>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</si>
  <si>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</si>
  <si>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</si>
  <si>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</si>
  <si>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</si>
  <si>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</si>
  <si>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</si>
  <si>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</si>
  <si>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</si>
  <si>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</si>
  <si>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</si>
  <si>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</si>
  <si>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</si>
  <si>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</si>
  <si>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</si>
  <si>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</si>
  <si>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</si>
  <si>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</si>
  <si>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</si>
  <si>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</si>
  <si>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</si>
  <si>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</si>
  <si>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</si>
  <si>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</si>
  <si>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</si>
  <si>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</si>
  <si>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</si>
  <si>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</si>
  <si>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</si>
  <si>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</si>
  <si>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</si>
  <si>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</si>
  <si>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</si>
  <si>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</si>
  <si>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</si>
  <si>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</si>
  <si>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</si>
  <si>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</si>
  <si>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</si>
  <si>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</si>
  <si>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</si>
  <si>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</si>
  <si>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</si>
  <si>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</si>
  <si>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</si>
  <si>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</si>
  <si>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</si>
  <si>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</si>
  <si>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</si>
  <si>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</si>
  <si>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</si>
  <si>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</si>
  <si>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</si>
  <si>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</si>
  <si>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</si>
  <si>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</si>
  <si>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</si>
  <si>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</si>
  <si>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</si>
  <si>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</si>
  <si>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</si>
  <si>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</si>
  <si>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</si>
  <si>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</si>
  <si>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</si>
  <si>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</si>
  <si>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</si>
  <si>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</si>
  <si>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</si>
  <si>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</si>
  <si>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</si>
  <si>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</si>
  <si>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</si>
  <si>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</si>
  <si>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</si>
  <si>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</si>
  <si>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</si>
  <si>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</si>
  <si>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</si>
  <si>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</si>
  <si>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</si>
  <si>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</si>
  <si>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</si>
  <si>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</si>
  <si>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</si>
  <si>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</si>
  <si>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</si>
  <si>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</si>
  <si>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</si>
  <si>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</si>
  <si>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</si>
  <si>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</si>
  <si>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</si>
  <si>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</si>
  <si>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</si>
  <si>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</si>
  <si>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</si>
  <si>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</si>
  <si>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</si>
  <si>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</si>
  <si>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</si>
  <si>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</si>
  <si>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</si>
  <si>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</si>
  <si>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</si>
  <si>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</si>
  <si>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</si>
  <si>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</si>
  <si>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</si>
  <si>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</si>
  <si>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</si>
  <si>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</si>
  <si>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</si>
  <si>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</si>
  <si>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</si>
  <si>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</si>
  <si>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</si>
  <si>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</si>
  <si>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</si>
  <si>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</si>
  <si>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</si>
  <si>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</si>
  <si>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</si>
  <si>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</si>
  <si>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</si>
  <si>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</si>
  <si>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</si>
  <si>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</si>
  <si>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</si>
  <si>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</si>
  <si>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</si>
  <si>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</si>
  <si>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</si>
  <si>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</si>
  <si>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</si>
  <si>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</si>
  <si>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</si>
  <si>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</si>
  <si>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</si>
  <si>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</si>
  <si>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</si>
  <si>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</si>
  <si>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</si>
  <si>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</si>
  <si>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</si>
  <si>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</si>
  <si>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</si>
  <si>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</si>
  <si>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</si>
  <si>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</si>
  <si>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</si>
  <si>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</si>
  <si>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</si>
  <si>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</si>
  <si>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</si>
  <si>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</si>
  <si>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</si>
  <si>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</si>
  <si>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</si>
  <si>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</si>
  <si>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</si>
  <si>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</si>
  <si>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</si>
  <si>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</si>
  <si>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</si>
  <si>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</si>
  <si>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</si>
  <si>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</si>
  <si>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</si>
  <si>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</si>
  <si>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</si>
  <si>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</si>
  <si>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</si>
  <si>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</si>
  <si>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</si>
  <si>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</si>
  <si>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</si>
  <si>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</si>
  <si>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</si>
  <si>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</si>
  <si>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</si>
  <si>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</si>
  <si>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</si>
  <si>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</si>
  <si>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</si>
  <si>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</si>
  <si>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</si>
  <si>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</si>
  <si>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</si>
  <si>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</si>
  <si>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</si>
  <si>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</si>
  <si>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</si>
  <si>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</si>
  <si>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</si>
  <si>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</si>
  <si>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</si>
  <si>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</si>
  <si>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</si>
  <si>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</si>
  <si>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</si>
  <si>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</si>
  <si>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</si>
  <si>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</si>
  <si>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</si>
  <si>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</si>
  <si>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</si>
  <si>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</si>
  <si>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</si>
  <si>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</si>
  <si>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</si>
  <si>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</si>
  <si>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</si>
  <si>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</si>
  <si>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</si>
  <si>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</si>
  <si>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</si>
  <si>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</si>
  <si>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</si>
  <si>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</si>
  <si>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</si>
  <si>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</si>
  <si>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</si>
  <si>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</si>
  <si>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</si>
  <si>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</si>
  <si>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</si>
  <si>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</si>
  <si>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</si>
  <si>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</si>
  <si>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</si>
  <si>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</si>
  <si>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</si>
  <si>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</si>
  <si>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</si>
  <si>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</si>
  <si>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</si>
  <si>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</si>
  <si>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</si>
  <si>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</si>
  <si>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</si>
  <si>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</si>
  <si>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</si>
  <si>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</si>
  <si>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</si>
  <si>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</si>
  <si>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</si>
  <si>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</si>
  <si>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</si>
  <si>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</si>
  <si>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</si>
  <si>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</si>
  <si>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</si>
  <si>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</si>
  <si>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</si>
  <si>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</si>
  <si>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</si>
  <si>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</si>
  <si>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</si>
  <si>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</si>
  <si>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</si>
  <si>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</si>
  <si>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</si>
  <si>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</si>
  <si>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</si>
  <si>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</si>
  <si>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</si>
  <si>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</si>
  <si>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</si>
  <si>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</si>
  <si>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</si>
  <si>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</si>
  <si>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</si>
  <si>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</si>
  <si>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</si>
  <si>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</si>
  <si>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</si>
  <si>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</si>
  <si>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</si>
  <si>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</si>
  <si>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</si>
  <si>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</si>
  <si>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</si>
  <si>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</si>
  <si>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</si>
  <si>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</si>
  <si>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</si>
  <si>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</si>
  <si>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</si>
  <si>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</si>
  <si>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</si>
  <si>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</si>
  <si>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</si>
  <si>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</si>
  <si>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</si>
  <si>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</si>
  <si>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</si>
  <si>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</si>
  <si>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</si>
  <si>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</si>
  <si>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</si>
  <si>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</si>
  <si>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</si>
  <si>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</si>
  <si>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</si>
  <si>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</si>
  <si>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</si>
  <si>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</si>
  <si>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</si>
  <si>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</si>
  <si>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</si>
  <si>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</si>
  <si>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</si>
  <si>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</si>
  <si>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</si>
  <si>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</si>
  <si>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</si>
  <si>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</si>
  <si>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</si>
  <si>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</si>
  <si>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</si>
  <si>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</si>
  <si>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</si>
  <si>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</si>
  <si>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</si>
  <si>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</si>
  <si>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</si>
  <si>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</si>
  <si>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</si>
  <si>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</si>
  <si>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</si>
  <si>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</si>
  <si>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</si>
  <si>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</si>
  <si>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</si>
  <si>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</si>
  <si>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</si>
  <si>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</si>
  <si>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</si>
  <si>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</si>
  <si>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</si>
  <si>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</si>
  <si>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</si>
  <si>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</si>
  <si>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</si>
  <si>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</si>
  <si>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</si>
  <si>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</si>
  <si>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</si>
  <si>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</si>
  <si>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</si>
  <si>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</si>
  <si>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</si>
  <si>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</si>
  <si>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</si>
  <si>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</si>
  <si>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</si>
  <si>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</si>
  <si>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</si>
  <si>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</si>
  <si>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</si>
  <si>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</si>
  <si>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</si>
  <si>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</si>
  <si>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</si>
  <si>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</si>
  <si>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</si>
  <si>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</si>
  <si>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</si>
  <si>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</si>
  <si>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</si>
  <si>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</si>
  <si>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</si>
  <si>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</si>
  <si>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</si>
  <si>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</si>
  <si>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</si>
  <si>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</si>
  <si>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</si>
  <si>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</si>
  <si>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</si>
  <si>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</si>
  <si>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</si>
  <si>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</si>
  <si>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</si>
  <si>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</si>
  <si>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</si>
  <si>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</si>
  <si>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</si>
  <si>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</si>
  <si>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</si>
  <si>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</si>
  <si>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</si>
  <si>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</si>
  <si>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</si>
  <si>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</si>
  <si>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</si>
  <si>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</si>
  <si>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</si>
  <si>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</si>
  <si>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</si>
  <si>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</si>
  <si>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</si>
  <si>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</si>
  <si>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</si>
  <si>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</si>
  <si>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</si>
  <si>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</si>
  <si>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</si>
  <si>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</si>
  <si>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</si>
  <si>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</si>
  <si>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</si>
  <si>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</si>
  <si>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</si>
  <si>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</si>
  <si>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</si>
  <si>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</si>
  <si>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</si>
  <si>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</si>
  <si>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</si>
  <si>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</si>
  <si>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</si>
  <si>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</si>
  <si>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</si>
  <si>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</si>
  <si>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</si>
  <si>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</si>
  <si>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</si>
  <si>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</si>
  <si>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</si>
  <si>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</si>
  <si>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</si>
  <si>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</si>
  <si>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</si>
  <si>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</si>
  <si>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</si>
  <si>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</si>
  <si>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</si>
  <si>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</si>
  <si>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</si>
  <si>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</si>
  <si>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</si>
  <si>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</si>
  <si>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</si>
  <si>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</si>
  <si>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</si>
  <si>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</si>
  <si>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</si>
  <si>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</si>
  <si>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</si>
  <si>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</si>
  <si>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</si>
  <si>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</si>
  <si>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</si>
  <si>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</si>
  <si>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</si>
  <si>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</si>
  <si>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</si>
  <si>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</si>
  <si>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</si>
  <si>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</si>
  <si>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</si>
  <si>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</si>
  <si>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</si>
  <si>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</si>
  <si>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</si>
  <si>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</si>
  <si>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</si>
  <si>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</si>
  <si>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</si>
  <si>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</si>
  <si>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</si>
  <si>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</si>
  <si>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</si>
  <si>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</si>
  <si>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</si>
  <si>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</si>
  <si>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</si>
  <si>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</si>
  <si>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</si>
  <si>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</si>
  <si>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</si>
  <si>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</si>
  <si>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</si>
  <si>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</si>
  <si>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</si>
  <si>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</si>
  <si>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</si>
  <si>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</si>
  <si>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</si>
  <si>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</si>
  <si>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</si>
  <si>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</si>
  <si>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</si>
  <si>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</si>
  <si>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</si>
  <si>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</si>
  <si>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</si>
  <si>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</si>
  <si>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</si>
  <si>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</si>
  <si>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</si>
  <si>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</si>
  <si>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</si>
  <si>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</si>
  <si>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</si>
  <si>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</si>
  <si>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</si>
  <si>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</si>
  <si>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</si>
  <si>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</si>
  <si>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</si>
  <si>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</si>
  <si>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</si>
  <si>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</si>
  <si>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</si>
  <si>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</si>
  <si>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</si>
  <si>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</si>
  <si>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</si>
  <si>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</si>
  <si>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</si>
  <si>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</si>
  <si>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</si>
  <si>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</si>
  <si>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</si>
  <si>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</si>
  <si>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</si>
  <si>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</si>
  <si>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</si>
  <si>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</si>
  <si>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</si>
  <si>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</si>
  <si>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</si>
  <si>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</si>
  <si>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</si>
  <si>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</si>
  <si>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</si>
  <si>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</si>
  <si>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</si>
  <si>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</si>
  <si>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</si>
  <si>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</si>
  <si>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</si>
  <si>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</si>
  <si>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</si>
  <si>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</si>
  <si>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</si>
  <si>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</si>
  <si>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</si>
  <si>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</si>
  <si>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</si>
  <si>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</si>
  <si>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</si>
  <si>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</si>
  <si>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</si>
  <si>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</si>
  <si>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</si>
  <si>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</si>
  <si>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</si>
  <si>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</si>
  <si>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</si>
  <si>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</si>
  <si>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</si>
  <si>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</si>
  <si>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</si>
  <si>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</si>
  <si>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</si>
  <si>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</si>
  <si>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</si>
  <si>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</si>
  <si>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</si>
  <si>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</si>
  <si>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</si>
  <si>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</si>
  <si>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</si>
  <si>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</si>
  <si>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</si>
  <si>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</si>
  <si>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</si>
  <si>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</si>
  <si>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</si>
  <si>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</si>
  <si>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</si>
  <si>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</si>
  <si>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</si>
  <si>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</si>
  <si>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</si>
  <si>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</si>
  <si>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</si>
  <si>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</si>
  <si>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</si>
  <si>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</si>
  <si>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</si>
  <si>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</si>
  <si>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</si>
  <si>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</si>
  <si>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</si>
  <si>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</si>
  <si>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</si>
  <si>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</si>
  <si>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</si>
  <si>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</si>
  <si>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</si>
  <si>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</si>
  <si>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</si>
  <si>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</si>
  <si>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</si>
  <si>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</si>
  <si>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</si>
  <si>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</si>
  <si>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</si>
  <si>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</si>
  <si>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</si>
  <si>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</si>
  <si>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</si>
  <si>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</si>
  <si>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</si>
  <si>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</si>
  <si>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</si>
  <si>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</si>
  <si>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</si>
  <si>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</si>
  <si>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</si>
  <si>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</si>
  <si>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</si>
  <si>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</si>
  <si>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</si>
  <si>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</si>
  <si>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</si>
  <si>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</si>
  <si>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</si>
  <si>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</si>
  <si>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</si>
  <si>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</si>
  <si>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</si>
  <si>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</si>
  <si>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</si>
  <si>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</si>
  <si>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</si>
  <si>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</si>
  <si>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</si>
  <si>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</si>
  <si>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</si>
  <si>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</si>
  <si>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</si>
  <si>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</si>
  <si>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</si>
  <si>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</si>
  <si>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</si>
  <si>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</si>
  <si>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</si>
  <si>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</si>
  <si>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</si>
  <si>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</si>
  <si>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</si>
  <si>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</si>
  <si>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</si>
  <si>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</si>
  <si>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</si>
  <si>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</si>
  <si>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</si>
  <si>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</si>
  <si>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</si>
  <si>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</si>
  <si>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</si>
  <si>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</si>
  <si>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</si>
  <si>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</si>
  <si>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</si>
  <si>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</si>
  <si>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</si>
  <si>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</si>
  <si>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</si>
  <si>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</si>
  <si>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</si>
  <si>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</si>
  <si>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</si>
  <si>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</si>
  <si>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</si>
  <si>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</si>
  <si>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</si>
  <si>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</si>
  <si>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</si>
  <si>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</si>
  <si>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</si>
  <si>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</si>
  <si>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</si>
  <si>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</si>
  <si>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</si>
  <si>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</si>
  <si>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</si>
  <si>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</si>
  <si>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</si>
  <si>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</si>
  <si>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</si>
  <si>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</si>
  <si>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</si>
  <si>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</si>
  <si>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</si>
  <si>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</si>
  <si>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</si>
  <si>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</si>
  <si>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</si>
  <si>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</si>
  <si>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</si>
  <si>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</si>
  <si>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</si>
  <si>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</si>
  <si>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</si>
  <si>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</si>
  <si>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</si>
  <si>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</si>
  <si>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</si>
  <si>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</si>
  <si>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</si>
  <si>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</si>
  <si>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</si>
  <si>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</si>
  <si>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</si>
  <si>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</si>
  <si>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</si>
  <si>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</si>
  <si>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</si>
  <si>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</si>
  <si>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</si>
  <si>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</si>
  <si>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</si>
  <si>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</si>
  <si>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</si>
  <si>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</si>
  <si>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</si>
  <si>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</si>
  <si>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</si>
  <si>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</si>
  <si>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</si>
  <si>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</si>
  <si>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</si>
  <si>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</si>
  <si>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</si>
  <si>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</si>
  <si>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</si>
  <si>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</si>
  <si>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</si>
  <si>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</si>
  <si>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</si>
  <si>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</si>
  <si>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</si>
  <si>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</si>
  <si>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</si>
  <si>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</si>
  <si>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</si>
  <si>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</si>
  <si>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</si>
  <si>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</si>
  <si>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</si>
  <si>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</si>
  <si>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</si>
  <si>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</si>
  <si>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</si>
  <si>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</si>
  <si>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</si>
  <si>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</si>
  <si>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</si>
  <si>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</si>
  <si>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</si>
  <si>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</si>
  <si>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</si>
  <si>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</si>
  <si>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</si>
  <si>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</si>
  <si>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</si>
  <si>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</si>
  <si>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</si>
  <si>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</si>
  <si>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</si>
  <si>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</si>
  <si>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</si>
  <si>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</si>
  <si>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</si>
  <si>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</si>
  <si>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</si>
  <si>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</si>
  <si>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</si>
  <si>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</si>
  <si>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</si>
  <si>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</si>
  <si>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</si>
  <si>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</si>
  <si>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</si>
  <si>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</si>
  <si>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</si>
  <si>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</si>
  <si>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</si>
  <si>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</si>
  <si>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</si>
  <si>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</si>
  <si>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</si>
  <si>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</si>
  <si>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</si>
  <si>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</si>
  <si>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</si>
  <si>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</si>
  <si>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</si>
  <si>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</si>
  <si>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</si>
  <si>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</si>
  <si>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</si>
  <si>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</si>
  <si>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</si>
  <si>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</si>
  <si>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</si>
  <si>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</si>
  <si>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</si>
  <si>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</si>
  <si>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</si>
  <si>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</si>
  <si>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</si>
  <si>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</si>
  <si>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</si>
  <si>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</si>
  <si>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</si>
  <si>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</si>
  <si>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</si>
  <si>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</si>
  <si>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</si>
  <si>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</si>
  <si>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</si>
  <si>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</si>
  <si>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</si>
  <si>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</si>
  <si>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</si>
  <si>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</si>
  <si>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</si>
  <si>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</si>
  <si>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</si>
  <si>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</si>
  <si>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</si>
  <si>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</si>
  <si>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</si>
  <si>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</si>
  <si>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</si>
  <si>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</si>
  <si>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</si>
  <si>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</si>
  <si>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</si>
  <si>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</si>
  <si>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</si>
  <si>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</si>
  <si>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</si>
  <si>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</si>
  <si>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</si>
  <si>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</si>
  <si>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</si>
  <si>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</si>
  <si>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</si>
  <si>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</si>
  <si>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</si>
  <si>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</si>
  <si>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</si>
  <si>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</si>
  <si>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</si>
  <si>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</si>
  <si>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</si>
  <si>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</si>
  <si>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</si>
  <si>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</si>
  <si>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</si>
  <si>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</si>
  <si>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</si>
  <si>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</si>
  <si>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</si>
  <si>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</si>
  <si>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</si>
  <si>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</si>
  <si>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</si>
  <si>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</si>
  <si>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</si>
  <si>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</si>
  <si>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</si>
  <si>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</si>
  <si>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</si>
  <si>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</si>
  <si>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</si>
  <si>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</si>
  <si>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</si>
  <si>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</si>
  <si>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</si>
  <si>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</si>
  <si>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</si>
  <si>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</si>
  <si>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</si>
  <si>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</si>
  <si>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</si>
  <si>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</si>
  <si>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</si>
  <si>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</si>
  <si>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</si>
  <si>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</si>
  <si>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</si>
  <si>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</si>
  <si>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</si>
  <si>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</si>
  <si>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</si>
  <si>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</si>
  <si>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</si>
  <si>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</si>
  <si>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</si>
  <si>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</si>
  <si>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</si>
  <si>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</si>
  <si>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</si>
  <si>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</si>
  <si>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</si>
  <si>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</si>
  <si>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</si>
  <si>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</si>
  <si>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</si>
  <si>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</si>
  <si>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</si>
  <si>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</si>
  <si>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</si>
  <si>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</si>
  <si>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</si>
  <si>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</si>
  <si>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</si>
  <si>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</si>
  <si>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</si>
  <si>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</si>
  <si>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</si>
  <si>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</si>
  <si>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</si>
  <si>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</si>
  <si>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</si>
  <si>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</si>
  <si>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</si>
  <si>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</si>
  <si>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</si>
  <si>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</si>
  <si>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</si>
  <si>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</si>
  <si>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</si>
  <si>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</si>
  <si>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</si>
  <si>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</si>
  <si>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</si>
  <si>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</si>
  <si>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</si>
  <si>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</si>
  <si>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</si>
  <si>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</si>
  <si>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</si>
  <si>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</si>
  <si>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</si>
  <si>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</si>
  <si>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</si>
  <si>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</si>
  <si>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</si>
  <si>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</si>
  <si>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</si>
  <si>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</si>
  <si>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</si>
  <si>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</si>
  <si>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</si>
  <si>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</si>
  <si>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</si>
  <si>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</si>
  <si>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</si>
  <si>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</si>
  <si>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</si>
  <si>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</si>
  <si>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</si>
  <si>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</si>
  <si>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</si>
  <si>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</si>
  <si>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</si>
  <si>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</si>
  <si>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</si>
  <si>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</si>
  <si>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</si>
  <si>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</si>
  <si>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</si>
  <si>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</si>
  <si>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</si>
  <si>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</si>
  <si>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</si>
  <si>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</si>
  <si>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</si>
  <si>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</si>
  <si>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</si>
  <si>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</si>
  <si>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</si>
  <si>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</si>
  <si>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</si>
  <si>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</si>
  <si>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</si>
  <si>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</si>
  <si>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</si>
  <si>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</si>
  <si>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</si>
  <si>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</si>
  <si>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</si>
  <si>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</si>
  <si>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</si>
  <si>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</si>
  <si>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</si>
  <si>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</si>
  <si>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</si>
  <si>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</si>
  <si>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</si>
  <si>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</si>
  <si>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</si>
  <si>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</si>
  <si>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</si>
  <si>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</si>
  <si>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</si>
  <si>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</si>
  <si>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</si>
  <si>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</si>
  <si>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</si>
  <si>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</si>
  <si>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</si>
  <si>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</si>
  <si>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</si>
  <si>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</si>
  <si>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</si>
  <si>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</si>
  <si>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</si>
  <si>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</si>
  <si>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</si>
  <si>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</si>
  <si>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</si>
  <si>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</si>
  <si>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</si>
  <si>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</si>
  <si>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</si>
  <si>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</si>
  <si>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</si>
  <si>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</si>
  <si>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</si>
  <si>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</si>
  <si>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</si>
  <si>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</si>
  <si>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</si>
  <si>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</si>
  <si>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</si>
  <si>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</si>
  <si>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</si>
  <si>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</si>
  <si>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</si>
  <si>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</si>
  <si>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</si>
  <si>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</si>
  <si>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</si>
  <si>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</si>
  <si>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</si>
  <si>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</si>
  <si>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</si>
  <si>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</si>
  <si>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</si>
  <si>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</si>
  <si>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</si>
  <si>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</si>
  <si>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</si>
  <si>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</si>
  <si>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</si>
  <si>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</si>
  <si>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</si>
  <si>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</si>
  <si>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</si>
  <si>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</si>
  <si>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</si>
  <si>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</si>
  <si>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</si>
  <si>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</si>
  <si>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</si>
  <si>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</si>
  <si>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</si>
  <si>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</si>
  <si>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</si>
  <si>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</si>
  <si>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</si>
  <si>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</si>
  <si>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</si>
  <si>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</si>
  <si>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</si>
  <si>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</si>
  <si>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</si>
  <si>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</si>
  <si>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</si>
  <si>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</si>
  <si>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</si>
  <si>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</si>
  <si>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</si>
  <si>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</si>
  <si>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</si>
  <si>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</si>
  <si>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</si>
  <si>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</si>
  <si>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</si>
  <si>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</si>
  <si>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</si>
  <si>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</si>
  <si>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</si>
  <si>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</si>
  <si>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</si>
  <si>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</si>
  <si>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</si>
  <si>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</si>
  <si>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</si>
  <si>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</si>
  <si>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</si>
  <si>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</si>
  <si>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</si>
  <si>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</si>
  <si>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</si>
  <si>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</si>
  <si>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</si>
  <si>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</si>
  <si>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</si>
  <si>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</si>
  <si>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</si>
  <si>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</si>
  <si>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</si>
  <si>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</si>
  <si>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</si>
  <si>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</si>
  <si>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</si>
  <si>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</si>
  <si>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</si>
  <si>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</si>
  <si>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</si>
  <si>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</si>
  <si>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</si>
  <si>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</si>
  <si>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</si>
  <si>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</si>
  <si>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</si>
  <si>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</si>
  <si>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</si>
  <si>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</si>
  <si>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</si>
  <si>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</si>
  <si>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</si>
  <si>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</si>
  <si>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</si>
  <si>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</si>
  <si>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</si>
  <si>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</si>
  <si>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</si>
  <si>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</si>
  <si>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</si>
  <si>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</si>
  <si>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</si>
  <si>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</si>
  <si>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</si>
  <si>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</si>
  <si>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</si>
  <si>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</si>
  <si>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</si>
  <si>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</si>
  <si>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</si>
  <si>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</si>
  <si>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</si>
  <si>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</si>
  <si>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</si>
  <si>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</si>
  <si>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</si>
  <si>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</si>
  <si>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</si>
  <si>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</si>
  <si>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</si>
  <si>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</si>
  <si>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</si>
  <si>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</si>
  <si>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</si>
  <si>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</si>
  <si>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</si>
  <si>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</si>
  <si>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</si>
  <si>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</si>
  <si>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</si>
  <si>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</si>
  <si>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</si>
  <si>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</si>
  <si>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</si>
  <si>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</si>
  <si>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</si>
  <si>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</si>
  <si>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</si>
  <si>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</si>
  <si>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</si>
  <si>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</si>
  <si>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</si>
  <si>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</si>
  <si>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</si>
  <si>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</si>
  <si>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</si>
  <si>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</si>
  <si>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</si>
  <si>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</si>
  <si>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</si>
  <si>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</si>
  <si>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</si>
  <si>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</si>
  <si>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</si>
  <si>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</si>
  <si>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</si>
  <si>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</si>
  <si>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</si>
  <si>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</si>
  <si>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</si>
  <si>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</si>
  <si>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</si>
  <si>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</si>
  <si>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</si>
  <si>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</si>
  <si>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</si>
  <si>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</si>
  <si>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</si>
  <si>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</si>
  <si>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</si>
  <si>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</si>
  <si>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</si>
  <si>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</si>
  <si>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</si>
  <si>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</si>
  <si>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</si>
  <si>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</si>
  <si>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</si>
  <si>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</si>
  <si>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</si>
  <si>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</si>
  <si>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</si>
  <si>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</si>
  <si>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</si>
  <si>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</si>
  <si>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</si>
  <si>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</si>
  <si>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</si>
  <si>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</si>
  <si>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</si>
  <si>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</si>
  <si>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</si>
  <si>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</si>
  <si>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</si>
  <si>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</si>
  <si>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</si>
  <si>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</si>
  <si>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</si>
  <si>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</si>
  <si>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</si>
  <si>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</si>
  <si>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</si>
  <si>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</si>
  <si>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</si>
  <si>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</si>
  <si>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</si>
  <si>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</si>
  <si>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</si>
  <si>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</si>
  <si>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</si>
  <si>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</si>
  <si>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</si>
  <si>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</si>
  <si>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</si>
  <si>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</si>
  <si>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</si>
  <si>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</si>
  <si>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</si>
  <si>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</si>
  <si>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</si>
  <si>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</si>
  <si>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</si>
  <si>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</si>
  <si>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</si>
  <si>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</si>
  <si>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</si>
  <si>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</si>
  <si>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</si>
  <si>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</si>
  <si>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</si>
  <si>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</si>
  <si>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</si>
  <si>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</si>
  <si>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</si>
  <si>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</si>
  <si>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</si>
  <si>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</si>
  <si>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</si>
  <si>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</si>
  <si>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</si>
  <si>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</si>
  <si>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</si>
  <si>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</si>
  <si>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</si>
  <si>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</si>
  <si>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</si>
  <si>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</si>
  <si>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</si>
  <si>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</si>
  <si>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</si>
  <si>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</si>
  <si>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</si>
  <si>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</si>
  <si>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</si>
  <si>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</si>
  <si>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</si>
  <si>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</si>
  <si>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</si>
  <si>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</si>
  <si>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</si>
  <si>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</si>
  <si>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</si>
  <si>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</si>
  <si>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</si>
  <si>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</si>
  <si>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</si>
  <si>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</si>
  <si>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</si>
  <si>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</si>
  <si>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</si>
  <si>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</si>
  <si>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</si>
  <si>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</si>
  <si>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</si>
  <si>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</si>
  <si>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</si>
  <si>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</si>
  <si>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</si>
  <si>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</si>
  <si>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</si>
  <si>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</si>
  <si>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</si>
  <si>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</si>
  <si>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</si>
  <si>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</si>
  <si>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</si>
  <si>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</si>
  <si>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</si>
  <si>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</si>
  <si>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</si>
  <si>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</si>
  <si>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</si>
  <si>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</si>
  <si>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</si>
  <si>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</si>
  <si>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</si>
  <si>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</si>
  <si>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</si>
  <si>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</si>
  <si>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</si>
  <si>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</si>
  <si>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</si>
  <si>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</si>
  <si>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</si>
  <si>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</si>
  <si>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</si>
  <si>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</si>
  <si>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</si>
  <si>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</si>
  <si>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</si>
  <si>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</si>
  <si>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</si>
  <si>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</si>
  <si>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</si>
  <si>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</si>
  <si>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</si>
  <si>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</si>
  <si>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</si>
  <si>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</si>
  <si>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</si>
  <si>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</si>
  <si>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</si>
  <si>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</si>
  <si>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</si>
  <si>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</si>
  <si>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</si>
  <si>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</si>
  <si>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</si>
  <si>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</si>
  <si>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</si>
  <si>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</si>
  <si>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</si>
  <si>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</si>
  <si>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</si>
  <si>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</si>
  <si>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</si>
  <si>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</si>
  <si>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</si>
  <si>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</si>
  <si>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</si>
  <si>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</si>
  <si>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</si>
  <si>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</si>
  <si>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</si>
  <si>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</si>
  <si>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</si>
  <si>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</si>
  <si>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</si>
  <si>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</si>
  <si>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</si>
  <si>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</si>
  <si>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</si>
  <si>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</si>
  <si>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</si>
  <si>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</si>
  <si>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</si>
  <si>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</si>
  <si>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</si>
  <si>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</si>
  <si>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</si>
  <si>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</si>
  <si>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</si>
  <si>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</si>
  <si>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</si>
  <si>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</si>
  <si>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</si>
  <si>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</si>
  <si>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</si>
  <si>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</si>
  <si>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</si>
  <si>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</si>
  <si>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</si>
  <si>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</si>
  <si>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</si>
  <si>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</si>
  <si>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</si>
  <si>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</si>
  <si>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</si>
  <si>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</si>
  <si>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</si>
  <si>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</si>
  <si>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</si>
  <si>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</si>
  <si>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</si>
  <si>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</si>
  <si>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</si>
  <si>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</si>
  <si>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</si>
  <si>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</si>
  <si>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</si>
  <si>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</si>
  <si>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</si>
  <si>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</si>
  <si>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</si>
  <si>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</si>
  <si>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</si>
  <si>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</si>
  <si>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</si>
  <si>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</si>
  <si>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</si>
  <si>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</si>
  <si>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</si>
  <si>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</si>
  <si>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</si>
  <si>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</si>
  <si>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</si>
  <si>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</si>
  <si>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</si>
  <si>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</si>
  <si>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</si>
  <si>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</si>
  <si>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</si>
  <si>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</si>
  <si>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</si>
  <si>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</si>
  <si>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</si>
  <si>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</si>
  <si>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</si>
  <si>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</si>
  <si>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</si>
  <si>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</si>
  <si>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</si>
  <si>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</si>
  <si>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</si>
  <si>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</si>
  <si>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</si>
  <si>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</si>
  <si>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</si>
  <si>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</si>
  <si>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</si>
  <si>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</si>
  <si>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</si>
  <si>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</si>
  <si>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</si>
  <si>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</si>
  <si>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</si>
  <si>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</si>
  <si>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</si>
  <si>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</si>
  <si>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</si>
  <si>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</si>
  <si>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</si>
  <si>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</si>
  <si>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</si>
  <si>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</si>
  <si>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</si>
  <si>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</si>
  <si>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</si>
  <si>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</si>
  <si>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</si>
  <si>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</si>
  <si>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</si>
  <si>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</si>
  <si>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</si>
  <si>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</si>
  <si>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</si>
  <si>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</si>
  <si>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</si>
  <si>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</si>
  <si>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</si>
  <si>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</si>
  <si>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</si>
  <si>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</si>
  <si>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</si>
  <si>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</si>
  <si>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</si>
  <si>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</si>
  <si>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</si>
  <si>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</si>
  <si>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</si>
  <si>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</si>
  <si>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</si>
  <si>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</si>
  <si>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</si>
  <si>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</si>
  <si>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</si>
  <si>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</si>
  <si>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</si>
  <si>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</si>
  <si>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</si>
  <si>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</si>
  <si>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</si>
  <si>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</si>
  <si>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</si>
  <si>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</si>
  <si>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</si>
  <si>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</si>
  <si>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</si>
  <si>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</si>
  <si>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</si>
  <si>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</si>
  <si>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</si>
  <si>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</si>
  <si>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</si>
  <si>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</si>
  <si>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</si>
  <si>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</si>
  <si>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</si>
  <si>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</si>
  <si>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</si>
  <si>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</si>
  <si>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</si>
  <si>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</si>
  <si>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</si>
  <si>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</si>
  <si>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</si>
  <si>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</si>
  <si>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</si>
  <si>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</si>
  <si>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</si>
  <si>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</si>
  <si>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</si>
  <si>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</si>
  <si>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</si>
  <si>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</si>
  <si>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</si>
  <si>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</si>
  <si>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</si>
  <si>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</si>
  <si>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</si>
  <si>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</si>
  <si>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</si>
  <si>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</si>
  <si>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</si>
  <si>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</si>
  <si>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</si>
  <si>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</si>
  <si>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</si>
  <si>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</si>
  <si>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</si>
  <si>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</si>
  <si>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</si>
  <si>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</si>
  <si>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</si>
  <si>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</si>
  <si>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</si>
  <si>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</si>
  <si>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</si>
  <si>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</si>
  <si>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</si>
  <si>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</si>
  <si>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</si>
  <si>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</si>
  <si>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</si>
  <si>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</si>
  <si>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</si>
  <si>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</si>
  <si>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</si>
  <si>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</si>
  <si>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</si>
  <si>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</si>
  <si>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</si>
  <si>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</si>
  <si>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</si>
  <si>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</si>
  <si>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</si>
  <si>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</si>
  <si>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</si>
  <si>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</si>
  <si>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</si>
  <si>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</si>
  <si>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</si>
  <si>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</si>
  <si>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</si>
  <si>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</si>
  <si>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</si>
  <si>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</si>
  <si>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</si>
  <si>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</si>
  <si>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</si>
  <si>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</si>
  <si>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</si>
  <si>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</si>
  <si>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</si>
  <si>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</si>
  <si>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</si>
  <si>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</si>
  <si>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</si>
  <si>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</si>
  <si>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</si>
  <si>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</si>
  <si>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</si>
  <si>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</si>
  <si>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</si>
  <si>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</si>
  <si>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</si>
  <si>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</si>
  <si>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</si>
  <si>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</si>
  <si>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</si>
  <si>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</si>
  <si>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</si>
  <si>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</si>
  <si>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</si>
  <si>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</si>
  <si>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</si>
  <si>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</si>
  <si>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</si>
  <si>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</si>
  <si>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</si>
  <si>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</si>
  <si>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</si>
  <si>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</si>
  <si>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</si>
  <si>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</si>
  <si>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</si>
  <si>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</si>
  <si>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</si>
  <si>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</si>
  <si>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</si>
  <si>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</si>
  <si>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</si>
  <si>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</si>
  <si>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</si>
  <si>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</si>
  <si>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</si>
  <si>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</si>
  <si>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</si>
  <si>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</si>
  <si>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</si>
  <si>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</si>
  <si>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</si>
  <si>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</si>
  <si>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</si>
  <si>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</si>
  <si>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</si>
  <si>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</si>
  <si>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</si>
  <si>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</si>
  <si>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</si>
  <si>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</si>
  <si>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</si>
  <si>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</si>
  <si>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</si>
  <si>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</si>
  <si>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</si>
  <si>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</si>
  <si>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</si>
  <si>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</si>
  <si>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</si>
  <si>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</si>
  <si>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</si>
  <si>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</si>
  <si>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</si>
  <si>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</si>
  <si>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</si>
  <si>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</si>
  <si>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</si>
  <si>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</si>
  <si>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</si>
  <si>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</si>
  <si>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</si>
  <si>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</si>
  <si>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</si>
  <si>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</si>
  <si>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</si>
  <si>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</si>
  <si>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</si>
  <si>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</si>
  <si>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</si>
  <si>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</si>
  <si>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</si>
  <si>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</si>
  <si>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</si>
  <si>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</si>
  <si>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</si>
  <si>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</si>
  <si>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</si>
  <si>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</si>
  <si>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</si>
  <si>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</si>
  <si>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</si>
  <si>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</si>
  <si>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</si>
  <si>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</si>
  <si>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</si>
  <si>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</si>
  <si>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</si>
  <si>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</si>
  <si>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</si>
  <si>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</si>
  <si>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</si>
  <si>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</si>
  <si>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</si>
  <si>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</si>
  <si>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</si>
  <si>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</si>
  <si>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</si>
  <si>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</si>
  <si>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</si>
  <si>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</si>
  <si>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</si>
  <si>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</si>
  <si>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</si>
  <si>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</si>
  <si>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</si>
  <si>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</si>
  <si>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</si>
  <si>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</si>
  <si>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</si>
  <si>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</si>
  <si>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</si>
  <si>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</si>
  <si>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</si>
  <si>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</si>
  <si>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</si>
  <si>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</si>
  <si>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</si>
  <si>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</si>
  <si>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</si>
  <si>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</si>
  <si>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</si>
  <si>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</si>
  <si>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</si>
  <si>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</si>
  <si>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</si>
  <si>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</si>
  <si>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</si>
  <si>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</si>
  <si>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</si>
  <si>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</si>
  <si>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</si>
  <si>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</si>
  <si>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</si>
  <si>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</si>
  <si>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</si>
  <si>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</si>
  <si>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</si>
  <si>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</si>
  <si>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</si>
  <si>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</si>
  <si>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</si>
  <si>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</si>
  <si>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</si>
  <si>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</si>
  <si>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</si>
  <si>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</si>
  <si>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</si>
  <si>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</si>
  <si>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</si>
  <si>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</si>
  <si>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</si>
  <si>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</si>
  <si>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</si>
  <si>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</si>
  <si>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</si>
  <si>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</si>
  <si>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</si>
  <si>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</si>
  <si>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</si>
  <si>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</si>
  <si>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</si>
  <si>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</si>
  <si>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</si>
  <si>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</si>
  <si>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</si>
  <si>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</si>
  <si>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</si>
  <si>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</si>
  <si>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</si>
  <si>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</si>
  <si>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</si>
  <si>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</si>
  <si>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</si>
  <si>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</si>
  <si>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</si>
  <si>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</si>
  <si>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</si>
  <si>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</si>
  <si>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</si>
  <si>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</si>
  <si>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</si>
  <si>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</si>
  <si>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</si>
  <si>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</si>
  <si>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</si>
  <si>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</si>
  <si>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</si>
  <si>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</si>
  <si>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</si>
  <si>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</si>
  <si>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</si>
  <si>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</si>
  <si>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</si>
  <si>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</si>
  <si>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</si>
  <si>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</si>
  <si>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</si>
  <si>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</si>
  <si>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</si>
  <si>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</si>
  <si>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</si>
  <si>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</si>
  <si>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</si>
  <si>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</si>
  <si>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</si>
  <si>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</si>
  <si>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</si>
  <si>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</si>
  <si>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</si>
  <si>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</si>
  <si>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</si>
  <si>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</si>
  <si>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</si>
  <si>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</si>
  <si>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</si>
  <si>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</si>
  <si>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</si>
  <si>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</si>
  <si>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</si>
  <si>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</si>
  <si>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</si>
  <si>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</si>
  <si>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</si>
  <si>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</si>
  <si>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</si>
  <si>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</si>
  <si>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</si>
  <si>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</si>
  <si>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</si>
  <si>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</si>
  <si>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</si>
  <si>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</si>
  <si>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</si>
  <si>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</si>
  <si>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</si>
  <si>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</si>
  <si>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</si>
  <si>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</si>
  <si>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</si>
  <si>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</si>
  <si>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</si>
  <si>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</si>
  <si>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</si>
  <si>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</si>
  <si>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</si>
  <si>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</si>
  <si>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</si>
  <si>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</si>
  <si>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</si>
  <si>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</si>
  <si>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</si>
  <si>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</si>
  <si>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</si>
  <si>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</si>
  <si>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</si>
  <si>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</si>
  <si>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</si>
  <si>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</si>
  <si>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</si>
  <si>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</si>
  <si>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</si>
  <si>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</si>
  <si>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</si>
  <si>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</si>
  <si>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</si>
  <si>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</si>
  <si>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</si>
  <si>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</si>
  <si>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</si>
  <si>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</si>
  <si>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</si>
  <si>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</si>
  <si>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</si>
  <si>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</si>
  <si>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</si>
  <si>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</si>
  <si>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</si>
  <si>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</si>
  <si>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</si>
  <si>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</si>
  <si>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</si>
  <si>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</si>
  <si>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</si>
  <si>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</si>
  <si>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</si>
  <si>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</si>
  <si>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</si>
  <si>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</si>
  <si>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</si>
  <si>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</si>
  <si>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</si>
  <si>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</si>
  <si>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</si>
  <si>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</si>
  <si>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</si>
  <si>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</si>
  <si>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</si>
  <si>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</si>
  <si>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</si>
  <si>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</si>
  <si>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</si>
  <si>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</si>
  <si>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</si>
  <si>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</si>
  <si>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</si>
  <si>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</si>
  <si>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</si>
  <si>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</si>
  <si>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</si>
  <si>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</si>
  <si>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</si>
  <si>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</si>
  <si>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</si>
  <si>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</si>
  <si>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</si>
  <si>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</si>
  <si>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</si>
  <si>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</si>
  <si>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</si>
  <si>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</si>
  <si>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</si>
  <si>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</si>
  <si>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</si>
  <si>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</si>
  <si>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</si>
  <si>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</si>
  <si>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</si>
  <si>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</si>
  <si>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</si>
  <si>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</si>
  <si>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</si>
  <si>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</si>
  <si>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</si>
  <si>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</si>
  <si>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</si>
  <si>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</si>
  <si>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</si>
  <si>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</si>
  <si>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</si>
  <si>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</si>
  <si>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</si>
  <si>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</si>
  <si>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</si>
  <si>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</si>
  <si>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</si>
  <si>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</si>
  <si>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</si>
  <si>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</si>
  <si>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</si>
  <si>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</si>
  <si>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</si>
  <si>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</si>
  <si>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</si>
  <si>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</si>
  <si>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</si>
  <si>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</si>
  <si>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</si>
  <si>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</si>
  <si>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</si>
  <si>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</si>
  <si>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</si>
  <si>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</si>
  <si>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</si>
  <si>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</si>
  <si>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</si>
  <si>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</si>
  <si>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</si>
  <si>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</si>
  <si>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</si>
  <si>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</si>
  <si>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</si>
  <si>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</si>
  <si>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</si>
  <si>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</si>
  <si>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</si>
  <si>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</si>
  <si>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</si>
  <si>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</si>
  <si>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</si>
  <si>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</si>
  <si>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</si>
  <si>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</si>
  <si>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</si>
  <si>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</si>
  <si>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</si>
  <si>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</si>
  <si>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</si>
  <si>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</si>
  <si>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</si>
  <si>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</si>
  <si>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</si>
  <si>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</si>
  <si>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</si>
  <si>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</si>
  <si>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</si>
  <si>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</si>
  <si>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</si>
  <si>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</si>
  <si>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</si>
  <si>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</si>
  <si>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</si>
  <si>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</si>
  <si>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</si>
  <si>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</si>
  <si>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</si>
  <si>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</si>
  <si>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</si>
  <si>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</si>
  <si>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</si>
  <si>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</si>
  <si>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</si>
  <si>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</si>
  <si>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</si>
  <si>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</si>
  <si>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</si>
  <si>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</si>
  <si>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</si>
  <si>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</si>
  <si>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</si>
  <si>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</si>
  <si>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</si>
  <si>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</si>
  <si>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</si>
  <si>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</si>
  <si>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</si>
  <si>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</si>
  <si>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</si>
  <si>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</si>
  <si>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</si>
  <si>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</si>
  <si>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</si>
  <si>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</si>
  <si>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</si>
  <si>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</si>
  <si>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</si>
  <si>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</si>
  <si>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</si>
  <si>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</si>
  <si>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</si>
  <si>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</si>
  <si>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</si>
  <si>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</si>
  <si>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</si>
  <si>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</si>
  <si>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</si>
  <si>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</si>
  <si>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</si>
  <si>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</si>
  <si>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</si>
  <si>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</si>
  <si>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</si>
  <si>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</si>
  <si>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</si>
  <si>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</si>
  <si>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</si>
  <si>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</si>
  <si>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</si>
  <si>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</si>
  <si>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</si>
  <si>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</si>
  <si>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</si>
  <si>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</si>
  <si>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</si>
  <si>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</si>
  <si>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</si>
  <si>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</si>
  <si>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</si>
  <si>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</si>
  <si>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</si>
  <si>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</si>
  <si>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</si>
  <si>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</si>
  <si>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</si>
  <si>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</si>
  <si>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</si>
  <si>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</si>
  <si>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</si>
  <si>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</si>
  <si>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</si>
  <si>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</si>
  <si>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</si>
  <si>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</si>
  <si>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</si>
  <si>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</si>
  <si>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</si>
  <si>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</si>
  <si>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</si>
  <si>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</si>
  <si>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</si>
  <si>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</si>
  <si>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</si>
  <si>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</si>
  <si>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</si>
  <si>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</si>
  <si>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</si>
  <si>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</si>
  <si>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</si>
  <si>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</si>
  <si>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</si>
  <si>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</si>
  <si>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</si>
  <si>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</si>
  <si>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</si>
  <si>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</si>
  <si>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</si>
  <si>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</si>
  <si>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</si>
  <si>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</si>
  <si>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</si>
  <si>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</si>
  <si>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</si>
  <si>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</si>
  <si>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</si>
  <si>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</si>
  <si>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</si>
  <si>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</si>
  <si>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</si>
  <si>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</si>
  <si>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</si>
  <si>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</si>
  <si>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</si>
  <si>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</si>
  <si>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</si>
  <si>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</si>
  <si>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</si>
  <si>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</si>
  <si>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</si>
  <si>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</si>
  <si>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</si>
  <si>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</si>
  <si>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</si>
  <si>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</si>
  <si>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</si>
  <si>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</si>
  <si>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</si>
  <si>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</si>
  <si>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</si>
  <si>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</si>
  <si>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</si>
  <si>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</si>
  <si>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</si>
  <si>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</si>
  <si>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</si>
  <si>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</si>
  <si>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</si>
  <si>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</si>
  <si>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</si>
  <si>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</si>
  <si>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</si>
  <si>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</si>
  <si>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</si>
  <si>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</si>
  <si>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</si>
  <si>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</si>
  <si>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</si>
  <si>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</si>
  <si>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</si>
  <si>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</si>
  <si>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</si>
  <si>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</si>
  <si>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</si>
  <si>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</si>
  <si>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</si>
  <si>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</si>
  <si>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</si>
  <si>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</si>
  <si>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</si>
  <si>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</si>
  <si>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</si>
  <si>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</si>
  <si>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</si>
  <si>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</si>
  <si>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</si>
  <si>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</si>
  <si>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</si>
  <si>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</si>
  <si>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</si>
  <si>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</si>
  <si>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</si>
  <si>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</si>
  <si>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</si>
  <si>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</si>
  <si>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</si>
  <si>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</si>
  <si>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</si>
  <si>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</si>
  <si>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</si>
  <si>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</si>
  <si>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</si>
  <si>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</si>
  <si>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</si>
  <si>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</si>
  <si>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</si>
  <si>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</si>
  <si>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</si>
  <si>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</si>
  <si>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</si>
  <si>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</si>
  <si>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</si>
  <si>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</si>
  <si>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</si>
  <si>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</si>
  <si>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</si>
  <si>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</si>
  <si>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</si>
  <si>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</si>
  <si>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</si>
  <si>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</si>
  <si>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</si>
  <si>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</si>
  <si>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</si>
  <si>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</si>
  <si>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</si>
  <si>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</si>
  <si>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</si>
  <si>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</si>
  <si>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</si>
  <si>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</si>
  <si>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</si>
  <si>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</si>
  <si>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</si>
  <si>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</si>
  <si>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</si>
  <si>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</si>
  <si>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</si>
  <si>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</si>
  <si>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</si>
  <si>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</si>
  <si>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</si>
  <si>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</si>
  <si>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</si>
  <si>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</si>
  <si>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</si>
  <si>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</si>
  <si>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</si>
  <si>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</si>
  <si>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</si>
  <si>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</si>
  <si>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</si>
  <si>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</si>
  <si>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</si>
  <si>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</si>
  <si>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</si>
  <si>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</si>
  <si>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</si>
  <si>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</si>
  <si>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</si>
  <si>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</si>
  <si>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</si>
  <si>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</si>
  <si>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</si>
  <si>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</si>
  <si>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</si>
  <si>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</si>
  <si>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</si>
  <si>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</si>
  <si>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</si>
  <si>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</si>
  <si>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</si>
  <si>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</si>
  <si>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</si>
  <si>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</si>
  <si>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</si>
  <si>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</si>
  <si>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</si>
  <si>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</si>
  <si>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</si>
  <si>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</si>
  <si>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</si>
  <si>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</si>
  <si>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</si>
  <si>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</si>
  <si>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</si>
  <si>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</si>
  <si>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</si>
  <si>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</si>
  <si>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</si>
  <si>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</si>
  <si>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</si>
  <si>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</si>
  <si>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</si>
  <si>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</si>
  <si>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</si>
  <si>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</si>
  <si>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</si>
  <si>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</si>
  <si>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</si>
  <si>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</si>
  <si>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</si>
  <si>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</si>
  <si>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</si>
  <si>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</si>
  <si>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</si>
  <si>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</si>
  <si>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</si>
  <si>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</si>
  <si>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</si>
  <si>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</si>
  <si>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</si>
  <si>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</si>
  <si>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</si>
  <si>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</si>
  <si>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</si>
  <si>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</si>
  <si>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</si>
  <si>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</si>
  <si>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</si>
  <si>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</si>
  <si>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</si>
  <si>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</si>
  <si>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</si>
  <si>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</si>
  <si>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</si>
  <si>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</si>
  <si>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</si>
  <si>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</si>
  <si>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</si>
  <si>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</si>
  <si>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</si>
  <si>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</si>
  <si>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</si>
  <si>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</si>
  <si>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</si>
  <si>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</si>
  <si>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</si>
  <si>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</si>
  <si>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</si>
  <si>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</si>
  <si>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</si>
  <si>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</si>
  <si>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</si>
  <si>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</si>
  <si>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</si>
  <si>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</si>
  <si>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</si>
  <si>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</si>
  <si>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</si>
  <si>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</si>
  <si>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</si>
  <si>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</si>
  <si>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</si>
  <si>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</si>
  <si>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</si>
  <si>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</si>
  <si>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</si>
  <si>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</si>
  <si>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</si>
  <si>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</si>
  <si>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</si>
  <si>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</si>
  <si>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</si>
  <si>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</si>
  <si>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</si>
  <si>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</si>
  <si>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</si>
  <si>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</si>
  <si>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</si>
  <si>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</si>
  <si>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</si>
  <si>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</si>
  <si>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</si>
  <si>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</si>
  <si>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</si>
  <si>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</si>
  <si>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</si>
  <si>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</si>
  <si>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</si>
  <si>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</si>
  <si>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</si>
  <si>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</si>
  <si>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</si>
  <si>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</si>
  <si>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</si>
  <si>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</si>
  <si>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</si>
  <si>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</si>
  <si>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</si>
  <si>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</si>
  <si>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</si>
  <si>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</si>
  <si>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</si>
  <si>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</si>
  <si>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</si>
  <si>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</si>
  <si>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</si>
  <si>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</si>
  <si>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</si>
  <si>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</si>
  <si>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</si>
  <si>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</si>
  <si>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</si>
  <si>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</si>
  <si>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</si>
  <si>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</si>
  <si>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</si>
  <si>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</si>
  <si>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</si>
  <si>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</si>
  <si>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</si>
  <si>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</si>
  <si>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</si>
  <si>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</si>
  <si>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</si>
  <si>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</si>
  <si>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</si>
  <si>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</si>
  <si>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</si>
  <si>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</si>
  <si>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</si>
  <si>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</si>
  <si>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</si>
  <si>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</si>
  <si>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</si>
  <si>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</si>
  <si>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</si>
  <si>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</si>
  <si>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</si>
  <si>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</si>
  <si>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</si>
  <si>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</si>
  <si>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</si>
  <si>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</si>
  <si>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</si>
  <si>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</si>
  <si>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</si>
  <si>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</si>
  <si>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</si>
  <si>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</si>
  <si>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</si>
  <si>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</si>
  <si>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</si>
  <si>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</si>
  <si>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</si>
  <si>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</si>
  <si>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</si>
  <si>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</si>
  <si>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</si>
  <si>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</si>
  <si>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</si>
  <si>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</si>
  <si>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</si>
  <si>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</si>
  <si>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</si>
  <si>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</si>
  <si>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</si>
  <si>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</si>
  <si>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</si>
  <si>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</si>
  <si>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</si>
  <si>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</si>
  <si>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</si>
  <si>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</si>
  <si>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</si>
  <si>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</si>
  <si>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</si>
  <si>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</si>
  <si>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</si>
  <si>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</si>
  <si>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</si>
  <si>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</si>
  <si>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</si>
  <si>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</si>
  <si>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</si>
  <si>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</si>
  <si>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</si>
  <si>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</si>
  <si>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</si>
  <si>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</si>
  <si>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</si>
  <si>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</si>
  <si>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</si>
  <si>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</si>
  <si>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</si>
  <si>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</si>
  <si>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</si>
  <si>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</si>
  <si>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</si>
  <si>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</si>
  <si>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</si>
  <si>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</si>
  <si>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</si>
  <si>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</si>
  <si>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</si>
  <si>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</si>
  <si>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</si>
  <si>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</si>
  <si>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</si>
  <si>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</si>
  <si>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</si>
  <si>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</si>
  <si>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</si>
  <si>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</si>
  <si>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</si>
  <si>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</si>
  <si>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</si>
  <si>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</si>
  <si>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</si>
  <si>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</si>
  <si>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</si>
  <si>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</si>
  <si>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</si>
  <si>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</si>
  <si>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</si>
  <si>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</si>
  <si>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</si>
  <si>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</si>
  <si>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</si>
  <si>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</si>
  <si>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</si>
  <si>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</si>
  <si>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</si>
  <si>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</si>
  <si>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</si>
  <si>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</si>
  <si>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</si>
  <si>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</si>
  <si>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</si>
  <si>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</si>
  <si>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</si>
  <si>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</si>
  <si>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</si>
  <si>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</si>
  <si>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</si>
  <si>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</si>
  <si>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</si>
  <si>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</si>
  <si>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</si>
  <si>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</si>
  <si>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</si>
  <si>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</si>
  <si>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</si>
  <si>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</si>
  <si>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</si>
  <si>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</si>
  <si>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</si>
  <si>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</si>
  <si>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</si>
  <si>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</si>
  <si>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</si>
  <si>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</si>
  <si>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</si>
  <si>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</si>
  <si>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</si>
  <si>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</si>
  <si>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</si>
  <si>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</si>
  <si>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</si>
  <si>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</si>
  <si>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</si>
  <si>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</si>
  <si>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</si>
  <si>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</si>
  <si>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</si>
  <si>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</si>
  <si>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</si>
  <si>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</si>
  <si>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</si>
  <si>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</si>
  <si>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</si>
  <si>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</si>
  <si>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</si>
  <si>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</si>
  <si>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</si>
  <si>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</si>
  <si>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</si>
  <si>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</si>
  <si>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</si>
  <si>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</si>
  <si>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</si>
  <si>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</si>
  <si>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</si>
  <si>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</si>
  <si>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</si>
  <si>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</si>
  <si>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</si>
  <si>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</si>
  <si>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</si>
  <si>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</si>
  <si>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</si>
  <si>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</si>
  <si>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</si>
  <si>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</si>
  <si>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</si>
  <si>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</si>
  <si>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</si>
  <si>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</si>
  <si>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</si>
  <si>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</si>
  <si>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</si>
  <si>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</si>
  <si>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</si>
  <si>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</si>
  <si>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</si>
  <si>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</si>
  <si>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</si>
  <si>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</si>
  <si>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</si>
  <si>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</si>
  <si>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</si>
  <si>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</si>
  <si>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</si>
  <si>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</si>
  <si>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</si>
  <si>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</si>
  <si>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</si>
  <si>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</si>
  <si>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</si>
  <si>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</si>
  <si>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</si>
  <si>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</si>
  <si>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</si>
  <si>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</si>
  <si>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</si>
  <si>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</si>
  <si>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</si>
  <si>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</si>
  <si>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</si>
  <si>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</si>
  <si>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</si>
  <si>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</si>
  <si>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</si>
  <si>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</si>
  <si>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</si>
  <si>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</si>
  <si>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</si>
  <si>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</si>
  <si>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</si>
  <si>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</si>
  <si>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</si>
  <si>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</si>
  <si>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</si>
  <si>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</si>
  <si>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</si>
  <si>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</si>
  <si>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</si>
  <si>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</si>
  <si>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</si>
  <si>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</si>
  <si>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</si>
  <si>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</si>
  <si>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</si>
  <si>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</si>
  <si>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</si>
  <si>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</si>
  <si>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</si>
  <si>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</si>
  <si>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</si>
  <si>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</si>
  <si>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</si>
  <si>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</si>
  <si>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</si>
  <si>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</si>
  <si>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</si>
  <si>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</si>
  <si>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</si>
  <si>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</si>
  <si>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</si>
  <si>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</si>
  <si>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</si>
  <si>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</si>
  <si>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</si>
  <si>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</si>
  <si>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</si>
  <si>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</si>
  <si>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</si>
  <si>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</si>
  <si>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</si>
  <si>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</si>
  <si>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</si>
  <si>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</si>
  <si>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</si>
  <si>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</si>
  <si>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</si>
  <si>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</si>
  <si>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</si>
  <si>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</si>
  <si>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</si>
  <si>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</si>
  <si>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</si>
  <si>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</si>
  <si>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</si>
  <si>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</si>
  <si>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</si>
  <si>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</si>
  <si>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</si>
  <si>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</si>
  <si>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</si>
  <si>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</si>
  <si>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</si>
  <si>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</si>
  <si>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</si>
  <si>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</si>
  <si>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</si>
  <si>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</si>
  <si>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</si>
  <si>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</si>
  <si>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</si>
  <si>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</si>
  <si>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</si>
  <si>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</si>
  <si>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</si>
  <si>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</si>
  <si>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</si>
  <si>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</si>
  <si>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</si>
  <si>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</si>
  <si>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</si>
  <si>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</si>
  <si>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</si>
  <si>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</si>
  <si>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</si>
  <si>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</si>
  <si>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</si>
  <si>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</si>
  <si>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</si>
  <si>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</si>
  <si>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</si>
  <si>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</si>
  <si>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</si>
  <si>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</si>
  <si>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</si>
  <si>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</si>
  <si>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</si>
  <si>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</si>
  <si>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</si>
  <si>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</si>
  <si>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</si>
  <si>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</si>
  <si>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</si>
  <si>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</si>
  <si>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</si>
  <si>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</si>
  <si>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</si>
  <si>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</si>
  <si>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</si>
  <si>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</si>
  <si>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</si>
  <si>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</si>
  <si>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</si>
  <si>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</si>
  <si>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</si>
  <si>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</si>
  <si>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</si>
  <si>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</si>
  <si>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</si>
  <si>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</si>
  <si>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</si>
  <si>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</si>
  <si>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</si>
  <si>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</si>
  <si>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</si>
  <si>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</si>
  <si>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</si>
  <si>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</si>
  <si>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</si>
  <si>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</si>
  <si>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</si>
  <si>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</si>
  <si>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</si>
  <si>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</si>
  <si>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</si>
  <si>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</si>
  <si>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</si>
  <si>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</si>
  <si>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</si>
  <si>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</si>
  <si>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</si>
  <si>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</si>
  <si>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</si>
  <si>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</si>
  <si>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</si>
  <si>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</si>
  <si>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</si>
  <si>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</si>
  <si>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</si>
  <si>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</si>
  <si>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</si>
  <si>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</si>
  <si>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</si>
  <si>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</si>
  <si>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</si>
  <si>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</si>
  <si>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</si>
  <si>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</si>
  <si>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</si>
  <si>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</si>
  <si>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</si>
  <si>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</si>
  <si>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</si>
  <si>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</si>
  <si>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</si>
  <si>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</si>
  <si>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</si>
  <si>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</si>
  <si>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</si>
  <si>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</si>
  <si>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</si>
  <si>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</si>
  <si>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</si>
  <si>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</si>
  <si>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</si>
  <si>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</si>
  <si>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</si>
  <si>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</si>
  <si>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</si>
  <si>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</si>
  <si>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</si>
  <si>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</si>
  <si>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</si>
  <si>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</si>
  <si>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</si>
  <si>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</si>
  <si>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</si>
  <si>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</si>
  <si>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</si>
  <si>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</si>
  <si>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</si>
  <si>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</si>
  <si>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</si>
  <si>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</si>
  <si>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</si>
  <si>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</si>
  <si>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</si>
  <si>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</si>
  <si>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</si>
  <si>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</si>
  <si>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</si>
  <si>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</si>
  <si>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</si>
  <si>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</si>
  <si>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</si>
  <si>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</si>
  <si>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</si>
  <si>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</si>
  <si>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</si>
  <si>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</si>
  <si>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</si>
  <si>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</si>
  <si>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</si>
  <si>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</si>
  <si>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</si>
  <si>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</si>
  <si>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</si>
  <si>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</si>
  <si>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</si>
  <si>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</si>
  <si>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</si>
  <si>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</si>
  <si>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</si>
  <si>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</si>
  <si>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</si>
  <si>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</si>
  <si>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</si>
  <si>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</si>
  <si>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</si>
  <si>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</si>
  <si>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</si>
  <si>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</si>
  <si>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</si>
  <si>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</si>
  <si>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</si>
  <si>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</si>
  <si>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</si>
  <si>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</si>
  <si>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</si>
  <si>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</si>
  <si>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</si>
  <si>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</si>
  <si>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</si>
  <si>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</si>
  <si>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</si>
  <si>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</si>
  <si>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</si>
  <si>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</si>
  <si>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</si>
  <si>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</si>
  <si>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</si>
  <si>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</si>
  <si>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</si>
  <si>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</si>
  <si>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</si>
  <si>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</si>
  <si>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</si>
  <si>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</si>
  <si>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</si>
  <si>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</si>
  <si>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</si>
  <si>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</si>
  <si>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</si>
  <si>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</si>
  <si>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</si>
  <si>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</si>
  <si>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</si>
  <si>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</si>
  <si>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</si>
  <si>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</si>
  <si>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</si>
  <si>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</si>
  <si>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</si>
  <si>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</si>
  <si>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</si>
  <si>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</si>
  <si>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</si>
  <si>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</si>
  <si>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</si>
  <si>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</si>
  <si>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</si>
  <si>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</si>
  <si>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</si>
  <si>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</si>
  <si>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</si>
  <si>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</si>
  <si>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</si>
  <si>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</si>
  <si>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</si>
  <si>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</si>
  <si>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</si>
  <si>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</si>
  <si>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</si>
  <si>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</si>
  <si>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</si>
  <si>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</si>
  <si>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</si>
  <si>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</si>
  <si>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</si>
  <si>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</si>
  <si>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</si>
  <si>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</si>
  <si>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</si>
  <si>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</si>
  <si>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</si>
  <si>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</si>
  <si>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</si>
  <si>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</si>
  <si>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</si>
  <si>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</si>
  <si>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</si>
  <si>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</si>
  <si>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</si>
  <si>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</si>
  <si>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</si>
  <si>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</si>
  <si>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</si>
  <si>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</si>
  <si>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</si>
  <si>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</si>
  <si>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</si>
  <si>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</si>
  <si>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</si>
  <si>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</si>
  <si>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</si>
  <si>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</si>
  <si>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</si>
  <si>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</si>
  <si>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</si>
  <si>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</si>
  <si>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</si>
  <si>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</si>
  <si>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</si>
  <si>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</si>
  <si>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</si>
  <si>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</si>
  <si>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</si>
  <si>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</si>
  <si>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</si>
  <si>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</si>
  <si>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</si>
  <si>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</si>
  <si>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</si>
  <si>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</si>
  <si>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</si>
  <si>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</si>
  <si>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</si>
  <si>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</si>
  <si>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</si>
  <si>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</si>
  <si>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</si>
  <si>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</si>
  <si>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</si>
  <si>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</si>
  <si>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</si>
  <si>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</si>
  <si>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</si>
  <si>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</si>
  <si>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</si>
  <si>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</si>
  <si>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</si>
  <si>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</si>
  <si>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</si>
  <si>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</si>
  <si>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</si>
  <si>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</si>
  <si>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</si>
  <si>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</si>
  <si>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</si>
  <si>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</si>
  <si>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</si>
  <si>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</si>
  <si>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</si>
  <si>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</si>
  <si>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</si>
  <si>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</si>
  <si>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</si>
  <si>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</si>
  <si>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</si>
  <si>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</si>
  <si>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</si>
  <si>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</si>
  <si>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</si>
  <si>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</si>
  <si>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</si>
  <si>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</si>
  <si>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</si>
  <si>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</si>
  <si>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</si>
  <si>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</si>
  <si>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</si>
  <si>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</si>
  <si>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</si>
  <si>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</si>
  <si>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</si>
  <si>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</si>
  <si>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</si>
  <si>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</si>
  <si>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</si>
  <si>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</si>
  <si>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</si>
  <si>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</si>
  <si>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</si>
  <si>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</si>
  <si>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</si>
  <si>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</si>
  <si>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</si>
  <si>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</si>
  <si>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</si>
  <si>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</si>
  <si>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</si>
  <si>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</si>
  <si>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</si>
  <si>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</si>
  <si>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</si>
  <si>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</si>
  <si>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</si>
  <si>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</si>
  <si>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</si>
  <si>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</si>
  <si>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</si>
  <si>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</si>
  <si>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</si>
  <si>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</si>
  <si>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</si>
  <si>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</si>
  <si>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</si>
  <si>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</si>
  <si>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</si>
  <si>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</si>
  <si>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</si>
  <si>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</si>
  <si>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</si>
  <si>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</si>
  <si>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</si>
  <si>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</si>
  <si>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</si>
  <si>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</si>
  <si>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</si>
  <si>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</si>
  <si>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</si>
  <si>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</si>
  <si>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</si>
  <si>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</si>
  <si>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</si>
  <si>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</si>
  <si>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</si>
  <si>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</si>
  <si>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</si>
  <si>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</si>
  <si>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</si>
  <si>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</si>
  <si>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</si>
  <si>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</si>
  <si>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</si>
  <si>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</si>
  <si>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</si>
  <si>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</si>
  <si>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</si>
  <si>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</si>
  <si>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</si>
  <si>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</si>
  <si>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</si>
  <si>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</si>
  <si>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</si>
  <si>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</si>
  <si>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</si>
  <si>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</si>
  <si>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</si>
  <si>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</si>
  <si>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</si>
  <si>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</si>
  <si>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</si>
  <si>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</si>
  <si>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</si>
  <si>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</si>
  <si>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</si>
  <si>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</si>
  <si>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</si>
  <si>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</si>
  <si>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</si>
  <si>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</si>
  <si>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</si>
  <si>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</si>
  <si>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</si>
  <si>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</si>
  <si>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</si>
  <si>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</si>
  <si>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</si>
  <si>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</si>
  <si>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</si>
  <si>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</si>
  <si>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</si>
  <si>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</si>
  <si>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</si>
  <si>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</si>
  <si>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</si>
  <si>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</si>
  <si>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</si>
  <si>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</si>
  <si>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</si>
  <si>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</si>
  <si>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</si>
  <si>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</si>
  <si>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</si>
  <si>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</si>
  <si>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</si>
  <si>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</si>
  <si>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</si>
  <si>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</si>
  <si>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</si>
  <si>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</si>
  <si>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</si>
  <si>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</si>
  <si>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</si>
  <si>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</si>
  <si>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</si>
  <si>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</si>
  <si>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</si>
  <si>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</si>
  <si>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</si>
  <si>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</si>
  <si>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</si>
  <si>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</si>
  <si>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</si>
  <si>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</si>
  <si>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</si>
  <si>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</si>
  <si>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</si>
  <si>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</si>
  <si>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</si>
  <si>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</si>
  <si>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</si>
  <si>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</si>
  <si>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</si>
  <si>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</si>
  <si>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</si>
  <si>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</si>
  <si>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</si>
  <si>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</si>
  <si>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</si>
  <si>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</si>
  <si>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</si>
  <si>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</si>
  <si>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</si>
  <si>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</si>
  <si>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</si>
  <si>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</si>
  <si>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</si>
  <si>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</si>
  <si>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</si>
  <si>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</si>
  <si>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</si>
  <si>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</si>
  <si>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</si>
  <si>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</si>
  <si>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</si>
  <si>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</si>
  <si>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</si>
  <si>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</si>
  <si>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</si>
  <si>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</si>
  <si>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</si>
  <si>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</si>
  <si>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</si>
  <si>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</si>
  <si>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</si>
  <si>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</si>
  <si>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</si>
  <si>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</si>
  <si>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</si>
  <si>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</si>
  <si>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</si>
  <si>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</si>
  <si>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</si>
  <si>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</si>
  <si>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</si>
  <si>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</si>
  <si>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</si>
  <si>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</si>
  <si>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</si>
  <si>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</si>
  <si>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</si>
  <si>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</si>
  <si>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</si>
  <si>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</si>
  <si>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</si>
  <si>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</si>
  <si>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</si>
  <si>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</si>
  <si>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</si>
  <si>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</si>
  <si>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</si>
  <si>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</si>
  <si>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</si>
  <si>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</si>
  <si>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</si>
  <si>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</si>
  <si>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</si>
  <si>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</si>
  <si>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</si>
  <si>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</si>
  <si>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</si>
  <si>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</si>
  <si>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</si>
  <si>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</si>
  <si>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</si>
  <si>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</si>
  <si>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</si>
  <si>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</si>
  <si>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</si>
  <si>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</si>
  <si>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</si>
  <si>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</si>
  <si>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</si>
  <si>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</si>
  <si>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</si>
  <si>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</si>
  <si>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</si>
  <si>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</si>
  <si>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</si>
  <si>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</si>
  <si>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</si>
  <si>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</si>
  <si>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</si>
  <si>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</si>
  <si>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</si>
  <si>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</si>
  <si>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</si>
  <si>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</si>
  <si>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</si>
  <si>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</si>
  <si>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</si>
  <si>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</si>
  <si>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</si>
  <si>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</si>
  <si>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</si>
  <si>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</si>
  <si>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</si>
  <si>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</si>
  <si>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</si>
  <si>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</si>
  <si>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</si>
  <si>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</si>
  <si>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</si>
  <si>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</si>
  <si>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</si>
  <si>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</si>
  <si>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</si>
  <si>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</si>
  <si>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</si>
  <si>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</si>
  <si>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</si>
  <si>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</si>
  <si>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</si>
  <si>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</si>
  <si>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</si>
  <si>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</si>
  <si>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</si>
  <si>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</si>
  <si>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</si>
  <si>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</si>
  <si>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</si>
  <si>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</si>
  <si>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</si>
  <si>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</si>
  <si>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</si>
  <si>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</si>
  <si>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</si>
  <si>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</si>
  <si>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</si>
  <si>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</si>
  <si>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</si>
  <si>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</si>
  <si>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</si>
  <si>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</si>
  <si>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</si>
  <si>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</si>
  <si>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</si>
  <si>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</si>
  <si>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</si>
  <si>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</si>
  <si>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</si>
  <si>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</si>
  <si>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</si>
  <si>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</si>
  <si>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</si>
  <si>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</si>
  <si>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</si>
  <si>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</si>
  <si>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</si>
  <si>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</si>
  <si>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</si>
  <si>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</si>
  <si>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</si>
  <si>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</si>
  <si>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</si>
  <si>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</si>
  <si>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</si>
  <si>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</si>
  <si>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</si>
  <si>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</si>
  <si>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</si>
  <si>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</si>
  <si>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</si>
  <si>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</si>
  <si>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</si>
  <si>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</si>
  <si>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</si>
  <si>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</si>
  <si>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</si>
  <si>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</si>
  <si>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</si>
  <si>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</si>
  <si>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</si>
  <si>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</si>
  <si>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</si>
  <si>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</si>
  <si>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</si>
  <si>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</si>
  <si>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</si>
  <si>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</si>
  <si>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</si>
  <si>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</si>
  <si>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</si>
  <si>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</si>
  <si>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</si>
  <si>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</si>
  <si>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</si>
  <si>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</si>
  <si>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</si>
  <si>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</si>
  <si>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</si>
  <si>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</si>
  <si>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</si>
  <si>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</si>
  <si>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</si>
  <si>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</si>
  <si>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</si>
  <si>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</si>
  <si>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</si>
  <si>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</si>
  <si>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</si>
  <si>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</si>
  <si>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</si>
  <si>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</si>
  <si>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</si>
  <si>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</si>
  <si>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</si>
  <si>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</si>
  <si>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</si>
  <si>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</si>
  <si>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</si>
  <si>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</si>
  <si>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</si>
  <si>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</si>
  <si>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</si>
  <si>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</si>
  <si>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</si>
  <si>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</si>
  <si>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</si>
  <si>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</si>
  <si>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</si>
  <si>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</si>
  <si>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</si>
  <si>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</si>
  <si>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</si>
  <si>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</si>
  <si>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</si>
  <si>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</si>
  <si>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</si>
  <si>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</si>
  <si>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</si>
  <si>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</si>
  <si>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</si>
  <si>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</si>
  <si>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</si>
  <si>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</si>
  <si>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</si>
  <si>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</si>
  <si>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</si>
  <si>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</si>
  <si>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</si>
  <si>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</si>
  <si>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</si>
  <si>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</si>
  <si>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</si>
  <si>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</si>
  <si>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</si>
  <si>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</si>
  <si>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</si>
  <si>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</si>
  <si>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</si>
  <si>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</si>
  <si>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</si>
  <si>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</si>
  <si>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</si>
  <si>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</si>
  <si>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</si>
  <si>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</si>
  <si>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</si>
  <si>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</si>
  <si>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</si>
  <si>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</si>
  <si>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</si>
  <si>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</si>
  <si>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</si>
  <si>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</si>
  <si>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</si>
  <si>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</si>
  <si>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</si>
  <si>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</si>
  <si>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</si>
  <si>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</si>
  <si>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</si>
  <si>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</si>
  <si>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</si>
  <si>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</si>
  <si>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</si>
  <si>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</si>
  <si>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</si>
  <si>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</si>
  <si>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</si>
  <si>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</si>
  <si>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</si>
  <si>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</si>
  <si>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</si>
  <si>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</si>
  <si>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</si>
  <si>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</si>
  <si>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</si>
  <si>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</si>
  <si>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</si>
  <si>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</si>
  <si>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</si>
  <si>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</si>
  <si>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</si>
  <si>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</si>
  <si>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</si>
  <si>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</si>
  <si>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</si>
  <si>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</si>
  <si>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</si>
  <si>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</si>
  <si>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</si>
  <si>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</si>
  <si>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</si>
  <si>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</si>
  <si>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</si>
  <si>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</si>
  <si>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</si>
  <si>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</si>
  <si>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</si>
  <si>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</si>
  <si>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</si>
  <si>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</si>
  <si>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</si>
  <si>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</si>
  <si>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</si>
  <si>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</si>
  <si>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</si>
  <si>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</si>
  <si>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</si>
  <si>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</si>
  <si>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</si>
  <si>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</si>
  <si>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</si>
  <si>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</si>
  <si>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</si>
  <si>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</si>
  <si>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</si>
  <si>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</si>
  <si>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</si>
  <si>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</si>
  <si>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</si>
  <si>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</si>
  <si>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</si>
  <si>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</si>
  <si>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</si>
  <si>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</si>
  <si>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</si>
  <si>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</si>
  <si>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</si>
  <si>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</si>
  <si>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</si>
  <si>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</si>
  <si>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</si>
  <si>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</si>
  <si>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</si>
  <si>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</si>
  <si>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</si>
  <si>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</si>
  <si>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</si>
  <si>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</si>
  <si>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</si>
  <si>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</si>
  <si>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</si>
  <si>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</si>
  <si>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</si>
  <si>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</si>
  <si>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</si>
  <si>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</si>
  <si>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</si>
  <si>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</si>
  <si>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</si>
  <si>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</si>
  <si>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</si>
  <si>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</si>
  <si>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</si>
  <si>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</si>
  <si>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</si>
  <si>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</si>
  <si>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</si>
  <si>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</si>
  <si>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</si>
  <si>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</si>
  <si>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</si>
  <si>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</si>
  <si>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</si>
  <si>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</si>
  <si>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</si>
  <si>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</si>
  <si>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</si>
  <si>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</si>
  <si>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</si>
  <si>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</si>
  <si>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</si>
  <si>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</si>
  <si>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</si>
  <si>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</si>
  <si>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</si>
  <si>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</si>
  <si>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</si>
  <si>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</si>
  <si>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</si>
  <si>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</si>
  <si>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</si>
  <si>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</si>
  <si>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</si>
  <si>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</si>
  <si>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</si>
  <si>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</si>
  <si>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</si>
  <si>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</si>
  <si>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</si>
  <si>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</si>
  <si>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</si>
  <si>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</si>
  <si>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</si>
  <si>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</si>
  <si>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</si>
  <si>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</si>
  <si>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</si>
  <si>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</si>
  <si>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</si>
  <si>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</si>
  <si>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</si>
  <si>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</si>
  <si>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</si>
  <si>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</si>
  <si>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</si>
  <si>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</si>
  <si>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</si>
  <si>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</si>
  <si>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</si>
  <si>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</si>
  <si>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</si>
  <si>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</si>
  <si>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</si>
  <si>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</si>
  <si>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</si>
  <si>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</si>
  <si>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</si>
  <si>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</si>
  <si>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</si>
  <si>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</si>
  <si>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</si>
  <si>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</si>
  <si>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</si>
  <si>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</si>
  <si>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</si>
  <si>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</si>
  <si>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</si>
  <si>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</si>
  <si>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</si>
  <si>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</si>
  <si>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</si>
  <si>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</si>
  <si>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</si>
  <si>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</si>
  <si>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</si>
  <si>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</si>
  <si>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</si>
  <si>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</si>
  <si>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</si>
  <si>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</si>
  <si>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</si>
  <si>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</si>
  <si>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</si>
  <si>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</si>
  <si>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</si>
  <si>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</si>
  <si>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</si>
  <si>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</si>
  <si>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</si>
  <si>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</si>
  <si>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</si>
  <si>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</si>
  <si>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</si>
  <si>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</si>
  <si>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</si>
  <si>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</si>
  <si>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</si>
  <si>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</si>
  <si>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</si>
  <si>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</si>
  <si>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</si>
  <si>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</si>
  <si>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</si>
  <si>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</si>
  <si>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</si>
  <si>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</si>
  <si>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</si>
  <si>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</si>
  <si>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</si>
  <si>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</si>
  <si>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</si>
  <si>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</si>
  <si>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</si>
  <si>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</si>
  <si>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</si>
  <si>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</si>
  <si>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</si>
  <si>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</si>
  <si>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</si>
  <si>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</si>
  <si>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</si>
  <si>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</si>
  <si>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</si>
  <si>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</si>
  <si>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</si>
  <si>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</si>
  <si>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</si>
  <si>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</si>
  <si>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</si>
  <si>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</si>
  <si>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</si>
  <si>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</si>
  <si>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</si>
  <si>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</si>
  <si>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</si>
  <si>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</si>
  <si>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</si>
  <si>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</si>
  <si>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</si>
  <si>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</si>
  <si>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</si>
  <si>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</si>
  <si>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</si>
  <si>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</si>
  <si>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</si>
  <si>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</si>
  <si>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</si>
  <si>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</si>
  <si>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</si>
  <si>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</si>
  <si>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</si>
  <si>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</si>
  <si>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</si>
  <si>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</si>
  <si>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</si>
  <si>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</si>
  <si>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</si>
  <si>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</si>
  <si>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</si>
  <si>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</si>
  <si>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</si>
  <si>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</si>
  <si>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</si>
  <si>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</si>
  <si>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</si>
  <si>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</si>
  <si>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</si>
  <si>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</si>
  <si>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</si>
  <si>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</si>
  <si>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</si>
  <si>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</si>
  <si>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</si>
  <si>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</si>
  <si>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</si>
  <si>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</si>
  <si>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</si>
  <si>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</si>
  <si>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</si>
  <si>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</si>
  <si>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</si>
  <si>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</si>
  <si>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</si>
  <si>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</si>
  <si>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</si>
  <si>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</si>
  <si>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</si>
  <si>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</si>
  <si>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</si>
  <si>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</si>
  <si>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</si>
  <si>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</si>
  <si>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</si>
  <si>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</si>
  <si>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</si>
  <si>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</si>
  <si>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</si>
  <si>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</si>
  <si>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</si>
  <si>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</si>
  <si>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</si>
  <si>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</si>
  <si>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</si>
  <si>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</si>
  <si>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</si>
  <si>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</si>
  <si>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</si>
  <si>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</si>
  <si>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</si>
  <si>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</si>
  <si>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</si>
  <si>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</si>
  <si>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</si>
  <si>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</si>
  <si>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</si>
  <si>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</si>
  <si>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</si>
  <si>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</si>
  <si>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</si>
  <si>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</si>
  <si>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</si>
  <si>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</si>
  <si>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</si>
  <si>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</si>
  <si>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</si>
  <si>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</si>
  <si>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</si>
  <si>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</si>
  <si>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</si>
  <si>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</si>
  <si>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</si>
  <si>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</si>
  <si>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</si>
  <si>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</si>
  <si>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</si>
  <si>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</si>
  <si>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</si>
  <si>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</si>
  <si>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</si>
  <si>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</si>
  <si>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</si>
  <si>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</si>
  <si>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</si>
  <si>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</si>
  <si>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</si>
  <si>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</si>
  <si>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</si>
  <si>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</si>
  <si>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</si>
  <si>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</si>
  <si>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</si>
  <si>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</si>
  <si>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</si>
  <si>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</si>
  <si>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</si>
  <si>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</si>
  <si>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</si>
  <si>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</si>
  <si>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</si>
  <si>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</si>
  <si>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</si>
  <si>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</si>
  <si>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</si>
  <si>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</si>
  <si>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</si>
  <si>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</si>
  <si>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</si>
  <si>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</si>
  <si>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</si>
  <si>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</si>
  <si>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</si>
  <si>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</si>
  <si>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</si>
  <si>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</si>
  <si>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</si>
  <si>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</si>
  <si>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</si>
  <si>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</si>
  <si>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</si>
  <si>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</si>
  <si>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</si>
  <si>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</si>
  <si>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</si>
  <si>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</si>
  <si>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</si>
  <si>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</si>
  <si>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</si>
  <si>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</si>
  <si>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</si>
  <si>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</si>
  <si>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</si>
  <si>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</si>
  <si>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</si>
  <si>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</si>
  <si>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</si>
  <si>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</si>
  <si>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</si>
  <si>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</si>
  <si>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</si>
  <si>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</si>
  <si>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</si>
  <si>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</si>
  <si>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</si>
  <si>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</si>
  <si>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</si>
  <si>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</si>
  <si>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</si>
  <si>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</si>
  <si>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</si>
  <si>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</si>
  <si>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</si>
  <si>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</si>
  <si>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</si>
  <si>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</si>
  <si>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</si>
  <si>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</si>
  <si>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</si>
  <si>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</si>
  <si>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</si>
  <si>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</si>
  <si>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</si>
  <si>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</si>
  <si>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</si>
  <si>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</si>
  <si>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</si>
  <si>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</si>
  <si>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</si>
  <si>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</si>
  <si>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</si>
  <si>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</si>
  <si>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</si>
  <si>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</si>
  <si>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</si>
  <si>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</si>
  <si>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</si>
  <si>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</si>
  <si>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</si>
  <si>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</si>
  <si>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</si>
  <si>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</si>
  <si>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</si>
  <si>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</si>
  <si>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</si>
  <si>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</si>
  <si>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</si>
  <si>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</si>
  <si>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</si>
  <si>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</si>
  <si>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</si>
  <si>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</si>
  <si>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</si>
  <si>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</si>
  <si>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</si>
  <si>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</si>
  <si>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</si>
  <si>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</si>
  <si>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</si>
  <si>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</si>
  <si>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</si>
  <si>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</si>
  <si>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</si>
  <si>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</si>
  <si>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</si>
  <si>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</si>
  <si>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</si>
  <si>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</si>
  <si>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</si>
  <si>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</si>
  <si>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</si>
  <si>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</si>
  <si>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</si>
  <si>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</si>
  <si>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</si>
  <si>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</si>
  <si>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</si>
  <si>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</si>
  <si>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</si>
  <si>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</si>
  <si>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</si>
  <si>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</si>
  <si>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</si>
  <si>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</si>
  <si>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</si>
  <si>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</si>
  <si>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</si>
  <si>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</si>
  <si>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</si>
  <si>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</si>
  <si>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</si>
  <si>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</si>
  <si>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</si>
  <si>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</si>
  <si>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</si>
  <si>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</si>
  <si>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</si>
  <si>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</si>
  <si>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</si>
  <si>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</si>
  <si>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</si>
  <si>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</si>
  <si>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</si>
  <si>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</si>
  <si>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</si>
  <si>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</si>
  <si>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</si>
  <si>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</si>
  <si>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</si>
  <si>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</si>
  <si>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</si>
  <si>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</si>
  <si>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</si>
  <si>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</si>
  <si>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</si>
  <si>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</si>
  <si>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</si>
  <si>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</si>
  <si>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</si>
  <si>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</si>
  <si>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</si>
  <si>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</si>
  <si>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</si>
  <si>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</si>
  <si>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</si>
  <si>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</si>
  <si>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</si>
  <si>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</si>
  <si>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</si>
  <si>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</si>
  <si>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</si>
  <si>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</si>
  <si>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</si>
  <si>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</si>
  <si>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</si>
  <si>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</si>
  <si>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</si>
  <si>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</si>
  <si>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</si>
  <si>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</si>
  <si>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</si>
  <si>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</si>
  <si>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</si>
  <si>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</si>
  <si>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</si>
  <si>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</si>
  <si>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</si>
  <si>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</si>
  <si>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</si>
  <si>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</si>
  <si>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</si>
  <si>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</si>
  <si>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</si>
  <si>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</si>
  <si>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</si>
  <si>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</si>
  <si>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</si>
  <si>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</si>
  <si>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</si>
  <si>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</si>
  <si>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</si>
  <si>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</si>
  <si>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</si>
  <si>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</si>
  <si>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</si>
  <si>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</si>
  <si>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</si>
  <si>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</si>
  <si>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</si>
  <si>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</si>
  <si>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</si>
  <si>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</si>
  <si>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</si>
  <si>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</si>
  <si>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</si>
  <si>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</si>
  <si>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</si>
  <si>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</si>
  <si>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</si>
  <si>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</si>
  <si>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</si>
  <si>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</si>
  <si>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</si>
  <si>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</si>
  <si>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</si>
  <si>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</si>
  <si>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</si>
  <si>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</si>
  <si>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</si>
  <si>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</si>
  <si>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</si>
  <si>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</si>
  <si>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</si>
  <si>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</si>
  <si>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</si>
  <si>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</si>
  <si>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</si>
  <si>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</si>
  <si>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</si>
  <si>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</si>
  <si>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</si>
  <si>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</si>
  <si>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</si>
  <si>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</si>
  <si>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</si>
  <si>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</si>
  <si>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</si>
  <si>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</si>
  <si>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</si>
  <si>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</si>
  <si>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</si>
  <si>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</si>
  <si>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</si>
  <si>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</si>
  <si>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</si>
  <si>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</si>
  <si>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</si>
  <si>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</si>
  <si>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</si>
  <si>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</si>
  <si>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</si>
  <si>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</si>
  <si>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</si>
  <si>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</si>
  <si>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</si>
  <si>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</si>
  <si>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</si>
  <si>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</si>
  <si>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</si>
  <si>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</si>
  <si>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</si>
  <si>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</si>
  <si>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</si>
  <si>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</si>
  <si>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</si>
  <si>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</si>
  <si>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</si>
  <si>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</si>
  <si>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</si>
  <si>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</si>
  <si>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</si>
  <si>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</si>
  <si>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</si>
  <si>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</si>
  <si>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</si>
  <si>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</si>
  <si>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</si>
  <si>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</si>
  <si>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</si>
  <si>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</si>
  <si>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</si>
  <si>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</si>
  <si>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</si>
  <si>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</si>
  <si>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</si>
  <si>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</si>
  <si>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</si>
  <si>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</si>
  <si>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</si>
  <si>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</si>
  <si>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</si>
  <si>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</si>
  <si>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</si>
  <si>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</si>
  <si>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</si>
  <si>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</si>
  <si>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</si>
  <si>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</si>
  <si>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</si>
  <si>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</si>
  <si>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</si>
  <si>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</si>
  <si>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</si>
  <si>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</si>
  <si>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</si>
  <si>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</si>
  <si>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</si>
  <si>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</si>
  <si>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</si>
  <si>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</si>
  <si>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</si>
  <si>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</si>
  <si>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</si>
  <si>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</si>
  <si>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</si>
  <si>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</si>
  <si>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</si>
  <si>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</si>
  <si>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</si>
  <si>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</si>
  <si>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</si>
  <si>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</si>
  <si>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</si>
  <si>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</si>
  <si>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</si>
  <si>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</si>
  <si>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</si>
  <si>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</si>
  <si>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</si>
  <si>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</si>
  <si>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</si>
  <si>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</si>
  <si>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</si>
  <si>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</si>
  <si>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</si>
  <si>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</si>
  <si>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</si>
  <si>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</si>
  <si>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</si>
  <si>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</si>
  <si>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</si>
  <si>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</si>
  <si>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</si>
  <si>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</si>
  <si>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</si>
  <si>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</si>
  <si>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</si>
  <si>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</si>
  <si>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</si>
  <si>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</si>
  <si>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</si>
  <si>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</si>
  <si>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</si>
  <si>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</si>
  <si>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</si>
  <si>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</si>
  <si>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</si>
  <si>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</si>
  <si>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</si>
  <si>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</si>
  <si>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</si>
  <si>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</si>
  <si>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</si>
  <si>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</si>
  <si>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</si>
  <si>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</si>
  <si>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</si>
  <si>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</si>
  <si>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</si>
  <si>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</si>
  <si>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</si>
  <si>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</si>
  <si>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</si>
  <si>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</si>
  <si>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</si>
  <si>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</si>
  <si>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</si>
  <si>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</si>
  <si>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</si>
  <si>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</si>
  <si>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</si>
  <si>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</si>
  <si>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</si>
  <si>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</si>
  <si>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</si>
  <si>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</si>
  <si>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</si>
  <si>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</si>
  <si>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</si>
  <si>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</si>
  <si>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</si>
  <si>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</si>
  <si>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</si>
  <si>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</si>
  <si>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</si>
  <si>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</si>
  <si>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</si>
  <si>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</si>
  <si>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</si>
  <si>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</si>
  <si>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</si>
  <si>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</si>
  <si>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</si>
  <si>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</si>
  <si>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</si>
  <si>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</si>
  <si>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</si>
  <si>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</si>
  <si>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</si>
  <si>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</si>
  <si>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</si>
  <si>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</si>
  <si>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</si>
  <si>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</si>
  <si>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</si>
  <si>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</si>
  <si>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</si>
  <si>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</si>
  <si>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</si>
  <si>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</si>
  <si>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</si>
  <si>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</si>
  <si>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</si>
  <si>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</si>
  <si>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</si>
  <si>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</si>
  <si>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</si>
  <si>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</si>
  <si>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</si>
  <si>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</si>
  <si>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</si>
  <si>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</si>
  <si>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</si>
  <si>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</si>
  <si>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</si>
  <si>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</si>
  <si>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</si>
  <si>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</si>
  <si>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</si>
  <si>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</si>
  <si>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</si>
  <si>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</si>
  <si>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</si>
  <si>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</si>
  <si>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</si>
  <si>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</si>
  <si>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</si>
  <si>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</si>
  <si>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</si>
  <si>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</si>
  <si>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</si>
  <si>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</si>
  <si>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</si>
  <si>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</si>
  <si>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</si>
  <si>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</si>
  <si>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</si>
  <si>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</si>
  <si>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</si>
  <si>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</si>
  <si>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</si>
  <si>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</si>
  <si>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</si>
  <si>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</si>
  <si>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</si>
  <si>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</si>
  <si>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</si>
  <si>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</si>
  <si>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</si>
  <si>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</si>
  <si>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</si>
  <si>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</si>
  <si>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</si>
  <si>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</si>
  <si>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</si>
  <si>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</si>
  <si>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</si>
  <si>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</si>
  <si>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</si>
  <si>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</si>
  <si>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</si>
  <si>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</si>
  <si>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</si>
  <si>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</si>
  <si>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</si>
  <si>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</si>
  <si>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</si>
  <si>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</si>
  <si>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</si>
  <si>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</si>
  <si>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</si>
  <si>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</si>
  <si>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</si>
  <si>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</si>
  <si>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</si>
  <si>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</si>
  <si>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</si>
  <si>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</si>
  <si>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</si>
  <si>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</si>
  <si>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</si>
  <si>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</si>
  <si>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</si>
  <si>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</si>
  <si>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</si>
  <si>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</si>
  <si>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</si>
  <si>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</si>
  <si>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</si>
  <si>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</si>
  <si>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</si>
  <si>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</si>
  <si>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</si>
  <si>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</si>
  <si>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</si>
  <si>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</si>
  <si>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</si>
  <si>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</si>
  <si>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</si>
  <si>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</si>
  <si>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</si>
  <si>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</si>
  <si>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</si>
  <si>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</si>
  <si>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</si>
  <si>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</si>
  <si>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</si>
  <si>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</si>
  <si>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</si>
  <si>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</si>
  <si>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</si>
  <si>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</si>
  <si>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</si>
  <si>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</si>
  <si>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</si>
  <si>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</si>
  <si>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</si>
  <si>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</si>
  <si>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</si>
  <si>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</si>
  <si>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</si>
  <si>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</si>
  <si>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</si>
  <si>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</si>
  <si>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</si>
  <si>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</si>
  <si>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</si>
  <si>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</si>
  <si>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</si>
  <si>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</si>
  <si>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</si>
  <si>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</si>
  <si>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</si>
  <si>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</si>
  <si>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</si>
  <si>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</si>
  <si>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</si>
  <si>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</si>
  <si>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</si>
  <si>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</si>
  <si>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</si>
  <si>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</si>
  <si>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</si>
  <si>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</si>
  <si>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</si>
  <si>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</si>
  <si>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</si>
  <si>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</si>
  <si>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</si>
  <si>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</si>
  <si>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</si>
  <si>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</si>
  <si>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</si>
  <si>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</si>
  <si>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</si>
  <si>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</si>
  <si>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</si>
  <si>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</si>
  <si>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</si>
  <si>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</si>
  <si>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</si>
  <si>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</si>
  <si>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</si>
  <si>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</si>
  <si>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</si>
  <si>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</si>
  <si>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</si>
  <si>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</si>
  <si>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</si>
  <si>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</si>
  <si>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</si>
  <si>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</si>
  <si>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</si>
  <si>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</si>
  <si>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</si>
  <si>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</si>
  <si>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</si>
  <si>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</si>
  <si>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</si>
  <si>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</si>
  <si>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</si>
  <si>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</si>
  <si>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</si>
  <si>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</si>
  <si>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</si>
  <si>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</si>
  <si>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</si>
  <si>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</si>
  <si>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</si>
  <si>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</si>
  <si>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</si>
  <si>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</si>
  <si>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</si>
  <si>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</si>
  <si>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</si>
  <si>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</si>
  <si>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</si>
  <si>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</si>
  <si>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</si>
  <si>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</si>
  <si>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</si>
  <si>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</si>
  <si>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</si>
  <si>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</si>
  <si>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</si>
  <si>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</si>
  <si>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</si>
  <si>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</si>
  <si>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</si>
  <si>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</si>
  <si>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</si>
  <si>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</si>
  <si>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</si>
  <si>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</si>
  <si>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</si>
  <si>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</si>
  <si>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</si>
  <si>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</si>
  <si>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</si>
  <si>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</si>
  <si>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</si>
  <si>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</si>
  <si>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</si>
  <si>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</si>
  <si>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</si>
  <si>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</si>
  <si>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</si>
  <si>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</si>
  <si>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</si>
  <si>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</si>
  <si>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</si>
  <si>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</si>
  <si>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</si>
  <si>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</si>
  <si>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</si>
  <si>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</si>
  <si>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</si>
  <si>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</si>
  <si>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</si>
  <si>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</si>
  <si>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</si>
  <si>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</si>
  <si>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</si>
  <si>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</si>
  <si>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</si>
  <si>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</si>
  <si>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</si>
  <si>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</si>
  <si>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</si>
  <si>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</si>
  <si>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</si>
  <si>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</si>
  <si>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</si>
  <si>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</si>
  <si>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</si>
  <si>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</si>
  <si>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</si>
  <si>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</si>
  <si>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</si>
  <si>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</si>
  <si>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</si>
  <si>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</si>
  <si>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</si>
  <si>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</si>
  <si>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</si>
  <si>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</si>
  <si>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</si>
  <si>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</si>
  <si>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</si>
  <si>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</si>
  <si>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</si>
  <si>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</si>
  <si>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</si>
  <si>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</si>
  <si>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</si>
  <si>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</si>
  <si>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</si>
  <si>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</si>
  <si>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</si>
  <si>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</si>
  <si>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</si>
  <si>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</si>
  <si>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</si>
  <si>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</si>
  <si>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</si>
  <si>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</si>
  <si>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</si>
  <si>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</si>
  <si>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</si>
  <si>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</si>
  <si>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</si>
  <si>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</si>
  <si>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</si>
  <si>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</si>
  <si>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</si>
  <si>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</si>
  <si>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</si>
  <si>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</si>
  <si>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</si>
  <si>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</si>
  <si>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</si>
  <si>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</si>
  <si>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</si>
  <si>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</si>
  <si>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</si>
  <si>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</si>
  <si>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</si>
  <si>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</si>
  <si>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</si>
  <si>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</si>
  <si>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</si>
  <si>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</si>
  <si>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</si>
  <si>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</si>
  <si>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</si>
  <si>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</si>
  <si>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</si>
  <si>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</si>
  <si>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</si>
  <si>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</si>
  <si>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</si>
  <si>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</si>
  <si>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</si>
  <si>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</si>
  <si>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</si>
  <si>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</si>
  <si>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</si>
  <si>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</si>
  <si>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</si>
  <si>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</si>
  <si>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</si>
  <si>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</si>
  <si>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</si>
  <si>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</si>
  <si>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</si>
  <si>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</si>
  <si>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</si>
  <si>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</si>
  <si>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</si>
  <si>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</si>
  <si>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</si>
  <si>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</si>
  <si>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</si>
  <si>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</si>
  <si>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</si>
  <si>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</si>
  <si>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</si>
  <si>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</si>
  <si>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</si>
  <si>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</si>
  <si>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</si>
  <si>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</si>
  <si>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</si>
  <si>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</si>
  <si>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</si>
  <si>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</si>
  <si>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</si>
  <si>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</si>
  <si>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</si>
  <si>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</si>
  <si>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</si>
  <si>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</si>
  <si>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</si>
  <si>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</si>
  <si>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</si>
  <si>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</si>
  <si>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</si>
  <si>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</si>
  <si>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</si>
  <si>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</si>
  <si>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</si>
  <si>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</si>
  <si>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</si>
  <si>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</si>
  <si>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</si>
  <si>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</si>
  <si>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</si>
  <si>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</si>
  <si>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</si>
  <si>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</si>
  <si>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</si>
  <si>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</si>
  <si>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</si>
  <si>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</si>
  <si>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</si>
  <si>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</si>
  <si>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</si>
  <si>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</si>
  <si>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</si>
  <si>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</si>
  <si>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</si>
  <si>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</si>
  <si>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</si>
  <si>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</si>
  <si>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</si>
  <si>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</si>
  <si>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</si>
  <si>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</si>
  <si>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</si>
  <si>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</si>
  <si>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</si>
  <si>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</si>
  <si>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</si>
  <si>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</si>
  <si>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</si>
  <si>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</si>
  <si>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</si>
  <si>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</si>
  <si>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</si>
  <si>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</si>
  <si>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</si>
  <si>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</si>
  <si>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</si>
  <si>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</si>
  <si>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</si>
  <si>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</si>
  <si>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</si>
  <si>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</si>
  <si>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</si>
  <si>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</si>
  <si>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</si>
  <si>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</si>
  <si>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</si>
  <si>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</si>
  <si>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</si>
  <si>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</si>
  <si>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</si>
  <si>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</si>
  <si>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</si>
  <si>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</si>
  <si>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</si>
  <si>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</si>
  <si>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</si>
  <si>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</si>
  <si>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</si>
  <si>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</si>
  <si>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</si>
  <si>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</si>
  <si>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</si>
  <si>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</si>
  <si>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</si>
  <si>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</si>
  <si>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</si>
  <si>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</si>
  <si>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</si>
  <si>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</si>
  <si>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</si>
  <si>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</si>
  <si>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</si>
  <si>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</si>
  <si>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</si>
  <si>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</si>
  <si>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</si>
  <si>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</si>
  <si>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</si>
  <si>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</si>
  <si>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</si>
  <si>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</si>
  <si>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</si>
  <si>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</si>
  <si>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</si>
  <si>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</si>
  <si>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</si>
  <si>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</si>
  <si>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</si>
  <si>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</si>
  <si>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</si>
  <si>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</si>
  <si>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</si>
  <si>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</si>
  <si>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</si>
  <si>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</si>
  <si>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</si>
  <si>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</si>
  <si>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</si>
  <si>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</si>
  <si>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</si>
  <si>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</si>
  <si>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</si>
  <si>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</si>
  <si>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</si>
  <si>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</si>
  <si>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</si>
  <si>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</si>
  <si>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</si>
  <si>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</si>
  <si>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</si>
  <si>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</si>
  <si>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</si>
  <si>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</si>
  <si>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</si>
  <si>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</si>
  <si>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</si>
  <si>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</si>
  <si>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</si>
  <si>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</si>
  <si>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</si>
  <si>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</si>
  <si>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</si>
  <si>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</si>
  <si>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</si>
  <si>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</si>
  <si>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</si>
  <si>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</si>
  <si>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</si>
  <si>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</si>
  <si>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</si>
  <si>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</si>
  <si>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</si>
  <si>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</si>
  <si>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</si>
  <si>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</si>
  <si>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</si>
  <si>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</si>
  <si>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</si>
  <si>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</si>
  <si>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</si>
  <si>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</si>
  <si>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</si>
  <si>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</si>
  <si>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</si>
  <si>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</si>
  <si>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</si>
  <si>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</si>
  <si>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</si>
  <si>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</si>
  <si>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</si>
  <si>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</si>
  <si>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</si>
  <si>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</si>
  <si>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</si>
  <si>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</si>
  <si>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</si>
  <si>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</si>
  <si>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</si>
  <si>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</si>
  <si>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</si>
  <si>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</si>
  <si>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</si>
  <si>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</si>
  <si>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</si>
  <si>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</si>
  <si>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</si>
  <si>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</si>
  <si>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</si>
  <si>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</si>
  <si>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</si>
  <si>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</si>
  <si>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</si>
  <si>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</si>
  <si>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</si>
  <si>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</si>
  <si>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</si>
  <si>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</si>
  <si>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</si>
  <si>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</si>
  <si>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</si>
  <si>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</si>
  <si>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</si>
  <si>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</si>
  <si>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</si>
  <si>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</si>
  <si>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</si>
  <si>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</si>
  <si>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</si>
  <si>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</si>
  <si>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</si>
  <si>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</si>
  <si>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</si>
  <si>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</si>
  <si>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</si>
  <si>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</si>
  <si>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</si>
  <si>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</si>
  <si>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</si>
  <si>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</si>
  <si>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</si>
  <si>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</si>
  <si>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</si>
  <si>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</si>
  <si>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</si>
  <si>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</si>
  <si>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</si>
  <si>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</si>
  <si>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</si>
  <si>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</si>
  <si>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</si>
  <si>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</si>
  <si>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</si>
  <si>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</si>
  <si>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</si>
  <si>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</si>
  <si>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</si>
  <si>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</si>
  <si>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</si>
  <si>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</si>
  <si>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</si>
  <si>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</si>
  <si>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</si>
  <si>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</si>
  <si>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</si>
  <si>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</si>
  <si>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</si>
  <si>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</si>
  <si>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</si>
  <si>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</si>
  <si>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</si>
  <si>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</si>
  <si>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</si>
  <si>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</si>
  <si>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</si>
  <si>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</si>
  <si>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</si>
  <si>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</si>
  <si>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</si>
  <si>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</si>
  <si>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</si>
  <si>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</si>
  <si>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</si>
  <si>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</si>
  <si>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</si>
  <si>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</si>
  <si>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</si>
  <si>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</si>
  <si>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</si>
  <si>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</si>
  <si>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</si>
  <si>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</si>
  <si>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</si>
  <si>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</si>
  <si>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</si>
  <si>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</si>
  <si>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</si>
  <si>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</si>
  <si>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</si>
  <si>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</si>
  <si>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</si>
  <si>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</si>
  <si>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</si>
  <si>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</si>
  <si>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</si>
  <si>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</si>
  <si>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</si>
  <si>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</si>
  <si>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</si>
  <si>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</si>
  <si>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</si>
  <si>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</si>
  <si>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</si>
  <si>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</si>
  <si>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</si>
  <si>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</si>
  <si>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</si>
  <si>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</si>
  <si>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</si>
  <si>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</si>
  <si>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</si>
  <si>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</si>
  <si>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</si>
  <si>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</si>
  <si>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</si>
  <si>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</si>
  <si>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</si>
  <si>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</si>
  <si>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</si>
  <si>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</si>
  <si>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</si>
  <si>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</si>
  <si>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</si>
  <si>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</si>
  <si>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</si>
  <si>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</si>
  <si>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</si>
  <si>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</si>
  <si>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</si>
  <si>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</si>
  <si>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</si>
  <si>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</si>
  <si>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</si>
  <si>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</si>
  <si>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</si>
  <si>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</si>
  <si>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</si>
  <si>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</si>
  <si>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</si>
  <si>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</si>
  <si>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</si>
  <si>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</si>
  <si>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</si>
  <si>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</si>
  <si>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</si>
  <si>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</si>
  <si>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</si>
  <si>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</si>
  <si>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</si>
  <si>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</si>
  <si>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</si>
  <si>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</si>
  <si>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</si>
  <si>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</si>
  <si>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</si>
  <si>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</si>
  <si>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</si>
  <si>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</si>
  <si>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</si>
  <si>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</si>
  <si>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</si>
  <si>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</si>
  <si>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</si>
  <si>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</si>
  <si>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</si>
  <si>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</si>
  <si>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</si>
  <si>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</si>
  <si>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</si>
  <si>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</si>
  <si>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</si>
  <si>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</si>
  <si>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</si>
  <si>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</si>
  <si>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</si>
  <si>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</si>
  <si>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</si>
  <si>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</si>
  <si>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</si>
  <si>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</si>
  <si>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</si>
  <si>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</si>
  <si>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</si>
  <si>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</si>
  <si>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</si>
  <si>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</si>
  <si>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</si>
  <si>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</si>
  <si>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</si>
  <si>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</si>
  <si>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</si>
  <si>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</si>
  <si>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</si>
  <si>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</si>
  <si>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</si>
  <si>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</si>
  <si>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</si>
  <si>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</si>
  <si>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</si>
  <si>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</si>
  <si>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</si>
  <si>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</si>
  <si>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</si>
  <si>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</si>
  <si>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</si>
  <si>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</si>
  <si>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</si>
  <si>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</si>
  <si>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</si>
  <si>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</si>
  <si>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</si>
  <si>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</si>
  <si>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</si>
  <si>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</si>
  <si>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</si>
  <si>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</si>
  <si>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</si>
  <si>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</si>
  <si>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</si>
  <si>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</si>
  <si>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</si>
  <si>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</si>
  <si>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</si>
  <si>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</si>
  <si>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</si>
  <si>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</si>
  <si>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</si>
  <si>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</si>
  <si>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</si>
  <si>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</si>
  <si>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</si>
  <si>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</si>
  <si>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</si>
  <si>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</si>
  <si>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</si>
  <si>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</si>
  <si>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</si>
  <si>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</si>
  <si>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</si>
  <si>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</si>
  <si>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</si>
  <si>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</si>
  <si>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</si>
  <si>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</si>
  <si>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</si>
  <si>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</si>
  <si>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</si>
  <si>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</si>
  <si>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</si>
  <si>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</si>
  <si>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</si>
  <si>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</si>
  <si>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</si>
  <si>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</si>
  <si>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</si>
  <si>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</si>
  <si>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</si>
  <si>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</si>
  <si>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</si>
  <si>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</si>
  <si>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</si>
  <si>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</si>
  <si>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</si>
  <si>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</si>
  <si>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</si>
  <si>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</si>
  <si>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</si>
  <si>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</si>
  <si>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</si>
  <si>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</si>
  <si>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</si>
  <si>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</si>
  <si>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</si>
  <si>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</si>
  <si>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</si>
  <si>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</si>
  <si>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</si>
  <si>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</si>
  <si>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</si>
  <si>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</si>
  <si>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</si>
  <si>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</si>
  <si>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</si>
  <si>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</si>
  <si>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</si>
  <si>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</si>
  <si>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</si>
  <si>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</si>
  <si>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</si>
  <si>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</si>
  <si>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</si>
  <si>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</si>
  <si>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</si>
  <si>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</si>
  <si>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</si>
  <si>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</si>
  <si>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</si>
  <si>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</si>
  <si>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</si>
  <si>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</si>
  <si>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</si>
  <si>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</si>
  <si>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</si>
  <si>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</si>
  <si>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</si>
  <si>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</si>
  <si>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</si>
  <si>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</si>
  <si>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</si>
  <si>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</si>
  <si>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</si>
  <si>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</si>
  <si>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</si>
  <si>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</si>
  <si>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</si>
  <si>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</si>
  <si>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</si>
  <si>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</si>
  <si>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</si>
  <si>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</si>
  <si>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</si>
  <si>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</si>
  <si>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</si>
  <si>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</si>
  <si>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</si>
  <si>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</si>
  <si>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</si>
  <si>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</si>
  <si>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</si>
  <si>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</si>
  <si>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</si>
  <si>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</si>
  <si>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</si>
  <si>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</si>
  <si>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</si>
  <si>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</si>
  <si>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</si>
  <si>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</si>
  <si>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</si>
  <si>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</si>
  <si>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</si>
  <si>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</si>
  <si>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</si>
  <si>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</si>
  <si>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</si>
  <si>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</si>
  <si>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</si>
  <si>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</si>
  <si>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</si>
  <si>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</si>
  <si>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</si>
  <si>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</si>
  <si>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</si>
  <si>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</si>
  <si>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</si>
  <si>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</si>
  <si>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</si>
  <si>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</si>
  <si>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</si>
  <si>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</si>
  <si>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</si>
  <si>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</si>
  <si>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</si>
  <si>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</si>
  <si>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</si>
  <si>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</si>
  <si>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</si>
  <si>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</si>
  <si>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</si>
  <si>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</si>
  <si>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</si>
  <si>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</si>
  <si>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</si>
  <si>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</si>
  <si>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</si>
  <si>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</si>
  <si>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</si>
  <si>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</si>
  <si>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</si>
  <si>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</si>
  <si>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</si>
  <si>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</si>
  <si>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</si>
  <si>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</si>
  <si>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</si>
  <si>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</si>
  <si>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</si>
  <si>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</si>
  <si>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</si>
  <si>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</si>
  <si>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</si>
  <si>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</si>
  <si>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</si>
  <si>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</si>
  <si>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</si>
  <si>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</si>
  <si>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</si>
  <si>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</si>
  <si>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</si>
  <si>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</si>
  <si>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</si>
  <si>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</si>
  <si>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</si>
  <si>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</si>
  <si>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</si>
  <si>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</si>
  <si>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</si>
  <si>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</si>
  <si>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</si>
  <si>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</si>
  <si>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</si>
  <si>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</si>
  <si>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</si>
  <si>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</si>
  <si>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</si>
  <si>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</si>
  <si>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</si>
  <si>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</si>
  <si>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</si>
  <si>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</si>
  <si>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</si>
  <si>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</si>
  <si>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</si>
  <si>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</si>
  <si>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</si>
  <si>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</si>
  <si>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</si>
  <si>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</si>
  <si>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</si>
  <si>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</si>
  <si>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</si>
  <si>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</si>
  <si>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</si>
  <si>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</si>
  <si>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</si>
  <si>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</si>
  <si>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</si>
  <si>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</si>
  <si>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</si>
  <si>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</si>
  <si>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</si>
  <si>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</si>
  <si>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</si>
  <si>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</si>
  <si>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</si>
  <si>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</si>
  <si>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</si>
  <si>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</si>
  <si>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</si>
  <si>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</si>
  <si>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</si>
  <si>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</si>
  <si>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</si>
  <si>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</si>
  <si>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</si>
  <si>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</si>
  <si>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</si>
  <si>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</si>
  <si>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</si>
  <si>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</si>
  <si>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</si>
  <si>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</si>
  <si>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</si>
  <si>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</si>
  <si>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</si>
  <si>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</si>
  <si>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</si>
  <si>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</si>
  <si>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</si>
  <si>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</si>
  <si>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</si>
  <si>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</si>
  <si>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</si>
  <si>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</si>
  <si>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</si>
  <si>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</si>
  <si>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</si>
  <si>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</si>
  <si>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</si>
  <si>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</si>
  <si>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</si>
  <si>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</si>
  <si>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</si>
  <si>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</si>
  <si>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</si>
  <si>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</si>
  <si>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</si>
  <si>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</si>
  <si>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</si>
  <si>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</si>
  <si>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</si>
  <si>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</si>
  <si>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</si>
  <si>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</si>
  <si>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</si>
  <si>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</si>
  <si>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</si>
  <si>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</si>
  <si>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</si>
  <si>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</si>
  <si>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</si>
  <si>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</si>
  <si>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</si>
  <si>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</si>
  <si>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</si>
  <si>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</si>
  <si>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</si>
  <si>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</si>
  <si>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</si>
  <si>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</si>
  <si>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</si>
  <si>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</si>
  <si>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</si>
  <si>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</si>
  <si>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</si>
  <si>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</si>
  <si>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</si>
  <si>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</si>
  <si>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</si>
  <si>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</si>
  <si>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</si>
  <si>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</si>
  <si>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</si>
  <si>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</si>
  <si>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</si>
  <si>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</si>
  <si>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</si>
  <si>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</si>
  <si>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</si>
  <si>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</si>
  <si>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</si>
  <si>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</si>
  <si>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</si>
  <si>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</si>
  <si>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</si>
  <si>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</si>
  <si>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</si>
  <si>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</si>
  <si>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</si>
  <si>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</si>
  <si>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</si>
  <si>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</si>
  <si>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</si>
  <si>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</si>
  <si>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</si>
  <si>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</si>
  <si>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</si>
  <si>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</si>
  <si>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</si>
  <si>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</si>
  <si>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</si>
  <si>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</si>
  <si>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</si>
  <si>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</si>
  <si>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</si>
  <si>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</si>
  <si>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</si>
  <si>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</si>
  <si>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</si>
  <si>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</si>
  <si>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</si>
  <si>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</si>
  <si>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</si>
  <si>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</si>
  <si>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</si>
  <si>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</si>
  <si>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</si>
  <si>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</si>
  <si>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</si>
  <si>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</si>
  <si>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</si>
  <si>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</si>
  <si>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</si>
  <si>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</si>
  <si>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</si>
  <si>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</si>
  <si>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</si>
  <si>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</si>
  <si>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</si>
  <si>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</si>
  <si>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</si>
  <si>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</si>
  <si>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</si>
  <si>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</si>
  <si>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</si>
  <si>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</si>
  <si>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</si>
  <si>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</si>
  <si>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</si>
  <si>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</si>
  <si>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</si>
  <si>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</si>
  <si>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</si>
  <si>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</si>
  <si>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</si>
  <si>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</si>
  <si>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</si>
  <si>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</si>
  <si>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</si>
  <si>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</si>
  <si>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</si>
  <si>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</si>
  <si>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</si>
  <si>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</si>
  <si>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</si>
  <si>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</si>
  <si>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</si>
  <si>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</si>
  <si>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</si>
  <si>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</si>
  <si>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</si>
  <si>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</si>
  <si>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</si>
  <si>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</si>
  <si>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</si>
  <si>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</si>
  <si>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</si>
  <si>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</si>
  <si>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</si>
  <si>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</si>
  <si>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</si>
  <si>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</si>
  <si>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</si>
  <si>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</si>
  <si>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</si>
  <si>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</si>
  <si>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</si>
  <si>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</si>
  <si>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</si>
  <si>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</si>
  <si>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</si>
  <si>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</si>
  <si>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</si>
  <si>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</si>
  <si>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</si>
  <si>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</si>
  <si>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</si>
  <si>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</si>
  <si>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</si>
  <si>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</si>
  <si>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</si>
  <si>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</si>
  <si>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</si>
  <si>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</si>
  <si>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</si>
  <si>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</si>
  <si>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</si>
  <si>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</si>
  <si>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</si>
  <si>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</si>
  <si>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</si>
  <si>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</si>
  <si>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</si>
  <si>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</si>
  <si>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</si>
  <si>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</si>
  <si>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</si>
  <si>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</si>
  <si>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</si>
  <si>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</si>
  <si>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</si>
  <si>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</si>
  <si>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</si>
  <si>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</si>
  <si>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</si>
  <si>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</si>
  <si>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</si>
  <si>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</si>
  <si>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</si>
  <si>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</si>
  <si>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</si>
  <si>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</si>
  <si>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</si>
  <si>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</si>
  <si>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</si>
  <si>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</si>
  <si>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</si>
  <si>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</si>
  <si>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</si>
  <si>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</si>
  <si>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</si>
  <si>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</si>
  <si>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</si>
  <si>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</si>
  <si>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</si>
  <si>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</si>
  <si>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</si>
  <si>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</si>
  <si>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</si>
  <si>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</si>
  <si>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</si>
  <si>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</si>
  <si>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</si>
  <si>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</si>
  <si>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</si>
  <si>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</si>
  <si>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</si>
  <si>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</si>
  <si>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</si>
  <si>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</si>
  <si>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</si>
  <si>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</si>
  <si>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</si>
  <si>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</si>
  <si>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</si>
  <si>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</si>
  <si>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</si>
  <si>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</si>
  <si>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</si>
  <si>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</si>
  <si>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</si>
  <si>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</si>
  <si>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</si>
  <si>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</si>
  <si>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</si>
  <si>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</si>
  <si>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</si>
  <si>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</si>
  <si>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</si>
  <si>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</si>
  <si>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</si>
  <si>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</si>
  <si>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</si>
  <si>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</si>
  <si>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</si>
  <si>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</si>
  <si>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</si>
  <si>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</si>
  <si>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</si>
  <si>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</si>
  <si>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</si>
  <si>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</si>
  <si>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</si>
  <si>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</si>
  <si>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</si>
  <si>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</si>
  <si>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</si>
  <si>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</si>
  <si>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</si>
  <si>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</si>
  <si>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</si>
  <si>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</si>
  <si>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</si>
  <si>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</si>
  <si>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</si>
  <si>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</si>
  <si>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</si>
  <si>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</si>
  <si>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</si>
  <si>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</si>
  <si>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</si>
  <si>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</si>
  <si>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</si>
  <si>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</si>
  <si>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</si>
  <si>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</si>
  <si>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</si>
  <si>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</si>
  <si>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</si>
  <si>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</si>
  <si>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</si>
  <si>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</si>
  <si>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</si>
  <si>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</si>
  <si>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</si>
  <si>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</si>
  <si>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</si>
  <si>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</si>
  <si>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</si>
  <si>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</si>
  <si>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</si>
  <si>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</si>
  <si>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</si>
  <si>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</si>
  <si>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</si>
  <si>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</si>
  <si>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</si>
  <si>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</si>
  <si>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</si>
  <si>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</si>
  <si>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</si>
  <si>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</si>
  <si>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</si>
  <si>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</si>
  <si>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</si>
  <si>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</si>
  <si>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</si>
  <si>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</si>
  <si>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</si>
  <si>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</si>
  <si>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</si>
  <si>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</si>
  <si>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</si>
  <si>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</si>
  <si>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</si>
  <si>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</si>
  <si>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</si>
  <si>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</si>
  <si>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</si>
  <si>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</si>
  <si>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</si>
  <si>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</si>
  <si>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</si>
  <si>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</si>
  <si>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</si>
  <si>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</si>
  <si>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</si>
  <si>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</si>
  <si>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</si>
  <si>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</si>
  <si>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</si>
  <si>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</si>
  <si>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</si>
  <si>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</si>
  <si>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</si>
  <si>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</si>
  <si>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</si>
  <si>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</si>
  <si>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</si>
  <si>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</si>
  <si>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</si>
  <si>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</si>
  <si>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</si>
  <si>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</si>
  <si>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</si>
  <si>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</si>
  <si>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</si>
  <si>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</si>
  <si>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</si>
  <si>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</si>
  <si>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</si>
  <si>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</si>
  <si>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</si>
  <si>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</si>
  <si>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</si>
  <si>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</si>
  <si>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</si>
  <si>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</si>
  <si>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</si>
  <si>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</si>
  <si>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</si>
  <si>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</si>
  <si>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</si>
  <si>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</si>
  <si>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</si>
  <si>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</si>
  <si>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</si>
  <si>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</si>
  <si>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</si>
  <si>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</si>
  <si>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</si>
  <si>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</si>
  <si>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</si>
  <si>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</si>
  <si>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</si>
  <si>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</si>
  <si>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</si>
  <si>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</si>
  <si>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</si>
  <si>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</si>
  <si>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</si>
  <si>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</si>
  <si>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</si>
  <si>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</si>
  <si>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</si>
  <si>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</si>
  <si>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</si>
  <si>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</si>
  <si>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</si>
  <si>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</si>
  <si>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</si>
  <si>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</si>
  <si>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</si>
  <si>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</si>
  <si>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</si>
  <si>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</si>
  <si>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</si>
  <si>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</si>
  <si>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</si>
  <si>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</si>
  <si>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</si>
  <si>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</si>
  <si>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</si>
  <si>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</si>
  <si>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</si>
  <si>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</si>
  <si>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</si>
  <si>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</si>
  <si>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</si>
  <si>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</si>
  <si>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</si>
  <si>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</si>
  <si>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</si>
  <si>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</si>
  <si>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</si>
  <si>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</si>
  <si>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</si>
  <si>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</si>
  <si>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</si>
  <si>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</si>
  <si>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</si>
  <si>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</si>
  <si>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</si>
  <si>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</si>
  <si>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</si>
  <si>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</si>
  <si>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</si>
  <si>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</si>
  <si>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</si>
  <si>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</si>
  <si>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</si>
  <si>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</si>
  <si>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</si>
  <si>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</si>
  <si>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</si>
  <si>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</si>
  <si>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</si>
  <si>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</si>
  <si>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</si>
  <si>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</si>
  <si>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</si>
  <si>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</si>
  <si>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</si>
  <si>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</si>
  <si>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</si>
  <si>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</si>
  <si>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</si>
  <si>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</si>
  <si>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</si>
  <si>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</si>
  <si>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</si>
  <si>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</si>
  <si>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</si>
  <si>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</si>
  <si>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</si>
  <si>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</si>
  <si>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</si>
  <si>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</si>
  <si>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</si>
  <si>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</si>
  <si>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</si>
  <si>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</si>
  <si>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</si>
  <si>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</si>
  <si>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</si>
  <si>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</si>
  <si>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</si>
  <si>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</si>
  <si>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</si>
  <si>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</si>
  <si>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</si>
  <si>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</si>
  <si>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</si>
  <si>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</si>
  <si>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</si>
  <si>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</si>
  <si>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</si>
  <si>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</si>
  <si>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</si>
  <si>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</si>
  <si>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</si>
  <si>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</si>
  <si>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</si>
  <si>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</si>
  <si>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</si>
  <si>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</si>
  <si>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</si>
  <si>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</si>
  <si>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</si>
  <si>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</si>
  <si>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</si>
  <si>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</si>
  <si>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</si>
  <si>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</si>
  <si>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</si>
  <si>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</si>
  <si>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</si>
  <si>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</si>
  <si>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</si>
  <si>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</si>
  <si>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</si>
  <si>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</si>
  <si>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</si>
  <si>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</si>
  <si>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</si>
  <si>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</si>
  <si>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</si>
  <si>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</si>
  <si>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</si>
  <si>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</si>
  <si>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</si>
  <si>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</si>
  <si>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</si>
  <si>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</si>
  <si>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</si>
  <si>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</si>
  <si>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</si>
  <si>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</si>
  <si>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</si>
  <si>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</si>
  <si>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</si>
  <si>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</si>
  <si>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</si>
  <si>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</si>
  <si>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</si>
  <si>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</si>
  <si>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</si>
  <si>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</si>
  <si>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</si>
  <si>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</si>
  <si>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</si>
  <si>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</si>
  <si>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</si>
  <si>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</si>
  <si>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</si>
  <si>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</si>
  <si>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</si>
  <si>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</si>
  <si>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</si>
  <si>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</si>
  <si>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</si>
  <si>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</si>
  <si>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</si>
  <si>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</si>
  <si>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</si>
  <si>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</si>
  <si>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</si>
  <si>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</si>
  <si>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</si>
  <si>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</si>
  <si>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</si>
  <si>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</si>
  <si>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</si>
  <si>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</si>
  <si>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</si>
  <si>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</si>
  <si>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</si>
  <si>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</si>
  <si>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</si>
  <si>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</si>
  <si>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</si>
  <si>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</si>
  <si>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</si>
  <si>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</si>
  <si>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</si>
  <si>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</si>
  <si>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</si>
  <si>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</si>
  <si>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</si>
  <si>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</si>
  <si>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</si>
  <si>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</si>
  <si>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</si>
  <si>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</si>
  <si>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</si>
  <si>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</si>
  <si>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</si>
  <si>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</si>
  <si>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</si>
  <si>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</si>
  <si>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</si>
  <si>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</si>
  <si>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</si>
  <si>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</si>
  <si>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</si>
  <si>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</si>
  <si>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</si>
  <si>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</si>
  <si>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</si>
  <si>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</si>
  <si>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</si>
  <si>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</si>
  <si>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</si>
  <si>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</si>
  <si>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</si>
  <si>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</si>
  <si>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</si>
  <si>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</si>
  <si>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</si>
  <si>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</si>
  <si>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</si>
  <si>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</si>
  <si>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</si>
  <si>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</si>
  <si>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</si>
  <si>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</si>
  <si>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</si>
  <si>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</si>
  <si>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</si>
  <si>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</si>
  <si>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</si>
  <si>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</si>
  <si>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</si>
  <si>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</si>
  <si>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</si>
  <si>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</si>
  <si>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</si>
  <si>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</si>
  <si>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</si>
  <si>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</si>
  <si>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</si>
  <si>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</si>
  <si>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</si>
  <si>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</si>
  <si>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</si>
  <si>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</si>
  <si>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</si>
  <si>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</si>
  <si>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</si>
  <si>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</si>
  <si>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</si>
  <si>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</si>
  <si>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</si>
  <si>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</si>
  <si>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</si>
  <si>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</si>
  <si>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</si>
  <si>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</si>
  <si>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</si>
  <si>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</si>
  <si>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</si>
  <si>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</si>
  <si>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</si>
  <si>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</si>
  <si>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</si>
  <si>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</si>
  <si>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</si>
  <si>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</si>
  <si>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</si>
  <si>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</si>
  <si>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</si>
  <si>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</si>
  <si>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</si>
  <si>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</si>
  <si>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</si>
  <si>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</si>
  <si>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</si>
  <si>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</si>
  <si>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</si>
  <si>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</si>
  <si>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</si>
  <si>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</si>
  <si>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</si>
  <si>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</si>
  <si>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</si>
  <si>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</si>
  <si>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</si>
  <si>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</si>
  <si>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</si>
  <si>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</si>
  <si>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</si>
  <si>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</si>
  <si>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</si>
  <si>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</si>
  <si>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</si>
  <si>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</si>
  <si>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</si>
  <si>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</si>
  <si>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</si>
  <si>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</si>
  <si>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</si>
  <si>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</si>
  <si>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</si>
  <si>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</si>
  <si>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</si>
  <si>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</si>
  <si>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</si>
  <si>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</si>
  <si>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</si>
  <si>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</si>
  <si>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</si>
  <si>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</si>
  <si>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</si>
  <si>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</si>
  <si>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</si>
  <si>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</si>
  <si>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</si>
  <si>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</si>
  <si>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</si>
  <si>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</si>
  <si>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</si>
  <si>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</si>
  <si>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</si>
  <si>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</si>
  <si>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</si>
  <si>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</si>
  <si>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</si>
  <si>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</si>
  <si>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</si>
  <si>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</si>
  <si>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</si>
  <si>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</si>
  <si>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</si>
  <si>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</si>
  <si>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</si>
  <si>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</si>
  <si>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</si>
  <si>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</si>
  <si>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</si>
  <si>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</si>
  <si>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</si>
  <si>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</si>
  <si>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</si>
  <si>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</si>
  <si>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</si>
  <si>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</si>
  <si>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</si>
  <si>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</si>
  <si>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</si>
  <si>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</si>
  <si>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</si>
  <si>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</si>
  <si>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</si>
  <si>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</si>
  <si>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</si>
  <si>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</si>
  <si>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</si>
  <si>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</si>
  <si>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</si>
  <si>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</si>
  <si>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</si>
  <si>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</si>
  <si>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</si>
  <si>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</si>
  <si>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</si>
  <si>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</si>
  <si>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</si>
  <si>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</si>
  <si>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</si>
  <si>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</si>
  <si>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</si>
  <si>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</si>
  <si>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</si>
  <si>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</si>
  <si>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</si>
  <si>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</si>
  <si>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</si>
  <si>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</si>
  <si>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</si>
  <si>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</si>
  <si>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</si>
  <si>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</si>
  <si>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</si>
  <si>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</si>
  <si>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</si>
  <si>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</si>
  <si>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</si>
  <si>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</si>
  <si>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</si>
  <si>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</si>
  <si>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</si>
  <si>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</si>
  <si>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</si>
  <si>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</si>
  <si>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</si>
  <si>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</si>
  <si>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</si>
  <si>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</si>
  <si>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</si>
  <si>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</si>
  <si>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</si>
  <si>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</si>
  <si>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</si>
  <si>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</si>
  <si>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</si>
  <si>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</si>
  <si>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</si>
  <si>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</si>
  <si>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</si>
  <si>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</si>
  <si>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</si>
  <si>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</si>
  <si>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</si>
  <si>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</si>
  <si>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</si>
  <si>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</si>
  <si>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</si>
  <si>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</si>
  <si>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</si>
  <si>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</si>
  <si>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</si>
  <si>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</si>
  <si>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</si>
  <si>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</si>
  <si>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</si>
  <si>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</si>
  <si>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</si>
  <si>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</si>
  <si>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</si>
  <si>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</si>
  <si>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</si>
  <si>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</si>
  <si>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</si>
  <si>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</si>
  <si>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</si>
  <si>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</si>
  <si>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</si>
  <si>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</si>
  <si>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</si>
  <si>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</si>
  <si>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</si>
  <si>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</si>
  <si>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</si>
  <si>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</si>
  <si>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</si>
  <si>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</si>
  <si>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</si>
  <si>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</si>
  <si>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</si>
  <si>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</si>
  <si>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</si>
  <si>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</si>
  <si>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</si>
  <si>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</si>
  <si>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</si>
  <si>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</si>
  <si>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</si>
  <si>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</si>
  <si>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</si>
  <si>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</si>
  <si>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</si>
  <si>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</si>
  <si>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</si>
  <si>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</si>
  <si>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</si>
  <si>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</si>
  <si>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</si>
  <si>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</si>
  <si>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</si>
  <si>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</si>
  <si>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</si>
  <si>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</si>
  <si>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</si>
  <si>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</si>
  <si>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</si>
  <si>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</si>
  <si>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</si>
  <si>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</si>
  <si>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</si>
  <si>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</si>
  <si>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</si>
  <si>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</si>
  <si>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</si>
  <si>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</si>
  <si>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</si>
  <si>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</si>
  <si>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</si>
  <si>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</si>
  <si>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</si>
  <si>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</si>
  <si>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</si>
  <si>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</si>
  <si>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</si>
  <si>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</si>
  <si>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</si>
  <si>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</si>
  <si>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</si>
  <si>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</si>
  <si>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</si>
  <si>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</si>
  <si>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</si>
  <si>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</si>
  <si>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</si>
  <si>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</si>
  <si>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</si>
  <si>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</si>
  <si>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</si>
  <si>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</si>
  <si>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</si>
  <si>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</si>
  <si>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</si>
  <si>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</si>
  <si>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</si>
  <si>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</si>
  <si>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</si>
  <si>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</si>
  <si>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</si>
  <si>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</si>
  <si>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</si>
  <si>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</si>
  <si>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</si>
  <si>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</si>
  <si>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</si>
  <si>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</si>
  <si>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</si>
  <si>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</si>
  <si>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</si>
  <si>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</si>
  <si>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</si>
  <si>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</si>
  <si>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</si>
  <si>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</si>
  <si>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</si>
  <si>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</si>
  <si>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</si>
  <si>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</si>
  <si>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</si>
  <si>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</si>
  <si>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</si>
  <si>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</si>
  <si>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</si>
  <si>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</si>
  <si>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</si>
  <si>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</si>
  <si>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</si>
  <si>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</si>
  <si>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</si>
  <si>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</si>
  <si>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</si>
  <si>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</si>
  <si>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</si>
  <si>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</si>
  <si>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</si>
  <si>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</si>
  <si>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</si>
  <si>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</si>
  <si>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</si>
  <si>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</si>
  <si>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</si>
  <si>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</si>
  <si>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</si>
  <si>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</si>
  <si>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</si>
  <si>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</si>
  <si>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</si>
  <si>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</si>
  <si>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</si>
  <si>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</si>
  <si>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</si>
  <si>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</si>
  <si>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</si>
  <si>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</si>
  <si>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</si>
  <si>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</si>
  <si>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</si>
  <si>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</si>
  <si>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</si>
  <si>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</si>
  <si>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</si>
  <si>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</si>
  <si>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</si>
  <si>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</si>
  <si>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</si>
  <si>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</si>
  <si>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</si>
  <si>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</si>
  <si>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</si>
  <si>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</si>
  <si>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</si>
  <si>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</si>
  <si>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</si>
  <si>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</si>
  <si>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</si>
  <si>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</si>
  <si>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</si>
  <si>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</si>
  <si>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</si>
  <si>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</si>
  <si>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</si>
  <si>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</si>
  <si>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</si>
  <si>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</si>
  <si>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</si>
  <si>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</si>
  <si>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</si>
  <si>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</si>
  <si>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</si>
  <si>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</si>
  <si>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</si>
  <si>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</si>
  <si>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</si>
  <si>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</si>
  <si>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</si>
  <si>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</si>
  <si>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</si>
  <si>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</si>
  <si>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</si>
  <si>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</si>
  <si>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</si>
  <si>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</si>
  <si>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</si>
  <si>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</si>
  <si>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</si>
  <si>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</si>
  <si>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</si>
  <si>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</si>
  <si>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</si>
  <si>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</si>
  <si>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</si>
  <si>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</si>
  <si>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</si>
  <si>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</si>
  <si>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</si>
  <si>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</si>
  <si>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</si>
  <si>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</si>
  <si>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</si>
  <si>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</si>
  <si>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</si>
  <si>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</si>
  <si>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</si>
  <si>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</si>
  <si>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</si>
  <si>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</si>
  <si>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</si>
  <si>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</si>
  <si>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</si>
  <si>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</si>
  <si>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</si>
  <si>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</si>
  <si>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</si>
  <si>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</si>
  <si>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</si>
  <si>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</si>
  <si>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</si>
  <si>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</si>
  <si>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</si>
  <si>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</si>
  <si>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</si>
  <si>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</si>
  <si>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</si>
  <si>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</si>
  <si>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</si>
  <si>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</si>
  <si>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</si>
  <si>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</si>
  <si>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</si>
  <si>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</si>
  <si>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</si>
  <si>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</si>
  <si>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</si>
  <si>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</si>
  <si>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</si>
  <si>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</si>
  <si>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</si>
  <si>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</si>
  <si>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</si>
  <si>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</si>
  <si>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</si>
  <si>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</si>
  <si>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</si>
  <si>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</si>
  <si>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</si>
  <si>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</si>
  <si>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</si>
  <si>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</si>
  <si>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</si>
  <si>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</si>
  <si>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</si>
  <si>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</si>
  <si>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</si>
  <si>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</si>
  <si>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</si>
  <si>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</si>
  <si>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</si>
  <si>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</si>
  <si>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</si>
  <si>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</si>
  <si>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</si>
  <si>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</si>
  <si>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</si>
  <si>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</si>
  <si>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</si>
  <si>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</si>
  <si>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</si>
  <si>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</si>
  <si>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</si>
  <si>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</si>
  <si>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</si>
  <si>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</si>
  <si>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</si>
  <si>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</si>
  <si>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</si>
  <si>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</si>
  <si>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</si>
  <si>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</si>
  <si>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</si>
  <si>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</si>
  <si>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</si>
  <si>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</si>
  <si>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</si>
  <si>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</si>
  <si>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</si>
  <si>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</si>
  <si>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</si>
  <si>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</si>
  <si>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</si>
  <si>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</si>
  <si>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</si>
  <si>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</si>
  <si>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</si>
  <si>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</si>
  <si>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</si>
  <si>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</si>
  <si>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</si>
  <si>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</si>
  <si>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</si>
  <si>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</si>
  <si>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</si>
  <si>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</si>
  <si>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</si>
  <si>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</si>
  <si>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</si>
  <si>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</si>
  <si>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</si>
  <si>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</si>
  <si>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</si>
  <si>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</si>
  <si>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</si>
  <si>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</si>
  <si>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</si>
  <si>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</si>
  <si>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</si>
  <si>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</si>
  <si>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</si>
  <si>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</si>
  <si>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</si>
  <si>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</si>
  <si>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</si>
  <si>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</si>
  <si>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</si>
  <si>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</si>
  <si>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</si>
  <si>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</si>
  <si>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</si>
  <si>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</si>
  <si>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</si>
  <si>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</si>
  <si>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</si>
  <si>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</si>
  <si>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</si>
  <si>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</si>
  <si>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</si>
  <si>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</si>
  <si>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</si>
  <si>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</si>
  <si>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</si>
  <si>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</si>
  <si>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</si>
  <si>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</si>
  <si>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</si>
  <si>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</si>
  <si>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</si>
  <si>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</si>
  <si>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</si>
  <si>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</si>
  <si>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</si>
  <si>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</si>
  <si>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</si>
  <si>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</si>
  <si>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</si>
  <si>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</si>
  <si>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</si>
  <si>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</si>
  <si>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</si>
  <si>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</si>
  <si>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</si>
  <si>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</si>
  <si>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</si>
  <si>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</si>
  <si>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</si>
  <si>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</si>
  <si>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</si>
  <si>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</si>
  <si>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</si>
  <si>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</si>
  <si>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</si>
  <si>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</si>
  <si>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</si>
  <si>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</si>
  <si>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</si>
  <si>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</si>
  <si>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</si>
  <si>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</si>
  <si>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</si>
  <si>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</si>
  <si>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</si>
  <si>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</si>
  <si>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</si>
  <si>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</si>
  <si>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</si>
  <si>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</si>
  <si>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</si>
  <si>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</si>
  <si>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</si>
  <si>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</si>
  <si>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</si>
  <si>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</si>
  <si>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</si>
  <si>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</si>
  <si>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</si>
  <si>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</si>
  <si>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</si>
  <si>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</si>
  <si>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</si>
  <si>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</si>
  <si>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</si>
  <si>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</si>
  <si>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</si>
  <si>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</si>
  <si>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</si>
  <si>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</si>
  <si>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</si>
  <si>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</si>
  <si>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</si>
  <si>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</si>
  <si>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</si>
  <si>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</si>
  <si>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</si>
  <si>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</si>
  <si>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</si>
  <si>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</si>
  <si>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</si>
  <si>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</si>
  <si>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</si>
  <si>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</si>
  <si>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</si>
  <si>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</si>
  <si>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</si>
  <si>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</si>
  <si>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</si>
  <si>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</si>
  <si>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</si>
  <si>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</si>
  <si>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</si>
  <si>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</si>
  <si>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</si>
  <si>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</si>
  <si>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</si>
  <si>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</si>
  <si>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</si>
  <si>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</si>
  <si>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</si>
  <si>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</si>
  <si>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</si>
  <si>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</si>
  <si>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</si>
  <si>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</si>
  <si>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</si>
  <si>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</si>
  <si>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</si>
  <si>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</si>
  <si>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</si>
  <si>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</si>
  <si>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</si>
  <si>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</si>
  <si>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</si>
  <si>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</si>
  <si>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</si>
  <si>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</si>
  <si>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</si>
  <si>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</si>
  <si>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</si>
  <si>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</si>
  <si>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</si>
  <si>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</si>
  <si>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</si>
  <si>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</si>
  <si>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</si>
  <si>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</si>
  <si>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</si>
  <si>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</si>
  <si>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</si>
  <si>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</si>
  <si>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</si>
  <si>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</si>
  <si>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</si>
  <si>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</si>
  <si>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</si>
  <si>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</si>
  <si>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</si>
  <si>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</si>
  <si>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</si>
  <si>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</si>
  <si>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</si>
  <si>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</si>
  <si>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</si>
  <si>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</si>
  <si>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</si>
  <si>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</si>
  <si>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</si>
  <si>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</si>
  <si>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</si>
  <si>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</si>
  <si>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</si>
  <si>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</si>
  <si>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</si>
  <si>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</si>
  <si>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</si>
  <si>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</si>
  <si>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</si>
  <si>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</si>
  <si>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</si>
  <si>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</si>
  <si>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</si>
  <si>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</si>
  <si>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</si>
  <si>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</si>
  <si>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</si>
  <si>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</si>
  <si>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</si>
  <si>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</si>
  <si>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</si>
  <si>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</si>
  <si>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</si>
  <si>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</si>
  <si>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</si>
  <si>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</si>
  <si>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</si>
  <si>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</si>
  <si>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</si>
  <si>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</si>
  <si>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</si>
  <si>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</si>
  <si>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</si>
  <si>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</si>
  <si>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</si>
  <si>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</si>
  <si>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</si>
  <si>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</si>
  <si>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</si>
  <si>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</si>
  <si>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</si>
  <si>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</si>
  <si>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</si>
  <si>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</si>
  <si>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</si>
  <si>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</si>
  <si>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</si>
  <si>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</si>
  <si>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</si>
  <si>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</si>
  <si>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</si>
  <si>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</si>
  <si>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</si>
  <si>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</si>
  <si>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</si>
  <si>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</si>
  <si>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</si>
  <si>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</si>
  <si>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</si>
  <si>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</si>
  <si>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</si>
  <si>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</si>
  <si>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</si>
  <si>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</si>
  <si>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</si>
  <si>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</si>
  <si>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</si>
  <si>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</si>
  <si>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</si>
  <si>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</si>
  <si>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</si>
  <si>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</si>
  <si>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</si>
  <si>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</si>
  <si>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</si>
  <si>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</si>
  <si>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</si>
  <si>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</si>
  <si>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</si>
  <si>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</si>
  <si>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</si>
  <si>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</si>
  <si>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</si>
  <si>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</si>
  <si>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</si>
  <si>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</si>
  <si>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</si>
  <si>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</si>
  <si>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</si>
  <si>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</si>
  <si>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</si>
  <si>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</si>
  <si>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</si>
  <si>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</si>
  <si>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</si>
  <si>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</si>
  <si>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</si>
  <si>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</si>
  <si>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</si>
  <si>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</si>
  <si>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</si>
  <si>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</si>
  <si>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</si>
  <si>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</si>
  <si>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</si>
  <si>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</si>
  <si>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</si>
  <si>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</si>
  <si>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</si>
  <si>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</si>
  <si>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</si>
  <si>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</si>
  <si>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</si>
  <si>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</si>
  <si>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</si>
  <si>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</si>
  <si>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</si>
  <si>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</si>
  <si>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</si>
  <si>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</si>
  <si>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</si>
  <si>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</si>
  <si>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</si>
  <si>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</si>
  <si>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</si>
  <si>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</si>
  <si>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</si>
  <si>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</si>
  <si>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</si>
  <si>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</si>
  <si>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</si>
  <si>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</si>
  <si>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</si>
  <si>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</si>
  <si>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</si>
  <si>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</si>
  <si>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</si>
  <si>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</si>
  <si>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</si>
  <si>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</si>
  <si>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</si>
  <si>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</si>
  <si>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</si>
  <si>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</si>
  <si>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</si>
  <si>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</si>
  <si>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</si>
  <si>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</si>
  <si>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</si>
  <si>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</si>
  <si>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</si>
  <si>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</si>
  <si>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</si>
  <si>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</si>
  <si>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</si>
  <si>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</si>
  <si>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</si>
  <si>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</si>
  <si>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</si>
  <si>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</si>
  <si>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</si>
  <si>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</si>
  <si>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</si>
  <si>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</si>
  <si>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</si>
  <si>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</si>
  <si>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</si>
  <si>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</si>
  <si>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</si>
  <si>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</si>
  <si>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</si>
  <si>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</si>
  <si>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</si>
  <si>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</si>
  <si>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</si>
  <si>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</si>
  <si>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</si>
  <si>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</si>
  <si>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</si>
  <si>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</si>
  <si>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</si>
  <si>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</si>
  <si>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</si>
  <si>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</si>
  <si>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</si>
  <si>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</si>
  <si>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</si>
  <si>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</si>
  <si>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</si>
  <si>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</si>
  <si>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</si>
  <si>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</si>
  <si>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</si>
  <si>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</si>
  <si>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</si>
  <si>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</si>
  <si>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</si>
  <si>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</si>
  <si>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</si>
  <si>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</si>
  <si>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</si>
  <si>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</si>
  <si>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</si>
  <si>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</si>
  <si>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</si>
  <si>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</si>
  <si>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</si>
  <si>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</si>
  <si>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</si>
  <si>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</si>
  <si>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</si>
  <si>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</si>
  <si>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</si>
  <si>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</si>
  <si>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</si>
  <si>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</si>
  <si>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</si>
  <si>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</si>
  <si>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</si>
  <si>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</si>
  <si>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</si>
  <si>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</si>
  <si>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</si>
  <si>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</si>
  <si>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</si>
  <si>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</si>
  <si>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</si>
  <si>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</si>
  <si>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</si>
  <si>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</si>
  <si>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</si>
  <si>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</si>
  <si>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</si>
  <si>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</si>
  <si>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</si>
  <si>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</si>
  <si>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</si>
  <si>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</si>
  <si>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</si>
  <si>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</si>
  <si>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</si>
  <si>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</si>
  <si>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</si>
  <si>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</si>
  <si>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</si>
  <si>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</si>
  <si>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</si>
  <si>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</si>
  <si>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</si>
  <si>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</si>
  <si>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</si>
  <si>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</si>
  <si>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</si>
  <si>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</si>
  <si>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</si>
  <si>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</si>
  <si>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</si>
  <si>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</si>
  <si>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</si>
  <si>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</si>
  <si>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</si>
  <si>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</si>
  <si>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</si>
  <si>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</si>
  <si>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</si>
  <si>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</si>
  <si>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</si>
  <si>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</si>
  <si>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</si>
  <si>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</si>
  <si>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</si>
  <si>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</si>
  <si>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</si>
  <si>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</si>
  <si>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</si>
  <si>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</si>
  <si>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</si>
  <si>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</si>
  <si>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</si>
  <si>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</si>
  <si>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</si>
  <si>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</si>
  <si>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</si>
  <si>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</si>
  <si>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</si>
  <si>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</si>
  <si>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</si>
  <si>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</si>
  <si>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</si>
  <si>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</si>
  <si>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</si>
  <si>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</si>
  <si>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</si>
  <si>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</si>
  <si>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</si>
  <si>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</si>
  <si>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</si>
  <si>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</si>
  <si>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</si>
  <si>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</si>
  <si>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</si>
  <si>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</si>
  <si>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</si>
  <si>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</si>
  <si>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</si>
  <si>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</si>
  <si>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</si>
  <si>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</si>
  <si>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</si>
  <si>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</si>
  <si>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</si>
  <si>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</si>
  <si>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</si>
  <si>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</si>
  <si>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</si>
  <si>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</si>
  <si>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</si>
  <si>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</si>
  <si>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</si>
  <si>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</si>
  <si>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</si>
  <si>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</si>
  <si>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</si>
  <si>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</si>
  <si>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</si>
  <si>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</si>
  <si>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</si>
  <si>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</si>
  <si>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</si>
  <si>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</si>
  <si>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</si>
  <si>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</si>
  <si>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</si>
  <si>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</si>
  <si>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</si>
  <si>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</si>
  <si>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</si>
  <si>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</si>
  <si>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</si>
  <si>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</si>
  <si>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</si>
  <si>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</si>
  <si>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</si>
  <si>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</si>
  <si>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</si>
  <si>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</si>
  <si>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</si>
  <si>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</si>
  <si>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</si>
  <si>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</si>
  <si>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</si>
  <si>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</si>
  <si>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</si>
  <si>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</si>
  <si>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</si>
  <si>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</si>
  <si>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</si>
  <si>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</si>
  <si>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</si>
  <si>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</si>
  <si>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</si>
  <si>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</si>
  <si>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</si>
  <si>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</si>
  <si>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</si>
  <si>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</si>
  <si>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</si>
  <si>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</si>
  <si>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</si>
  <si>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</si>
  <si>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</si>
  <si>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</si>
  <si>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</si>
  <si>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</si>
  <si>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</si>
  <si>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</si>
  <si>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</si>
  <si>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</si>
  <si>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</si>
  <si>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</si>
  <si>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</si>
  <si>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</si>
  <si>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</si>
  <si>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</si>
  <si>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</si>
  <si>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</si>
  <si>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</si>
  <si>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</si>
  <si>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</si>
  <si>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</si>
  <si>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</si>
  <si>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</si>
  <si>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</si>
  <si>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</si>
  <si>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</si>
  <si>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</si>
  <si>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</si>
  <si>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</si>
  <si>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</si>
  <si>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</si>
  <si>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</si>
  <si>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</si>
  <si>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</si>
  <si>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</si>
  <si>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</si>
  <si>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</si>
  <si>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</si>
  <si>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</si>
  <si>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</si>
  <si>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</si>
  <si>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</si>
  <si>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</si>
  <si>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</si>
  <si>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</si>
  <si>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</si>
  <si>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</si>
  <si>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</si>
  <si>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</si>
  <si>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</si>
  <si>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</si>
  <si>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</si>
  <si>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</si>
  <si>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</si>
  <si>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</si>
  <si>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</si>
  <si>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</si>
  <si>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</si>
  <si>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</si>
  <si>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</si>
  <si>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</si>
  <si>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</si>
  <si>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</si>
  <si>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</si>
  <si>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</si>
  <si>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</si>
  <si>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</si>
  <si>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</si>
  <si>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</si>
  <si>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</si>
  <si>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</si>
  <si>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</si>
  <si>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</si>
  <si>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</si>
  <si>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</si>
  <si>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</si>
  <si>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</si>
  <si>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</si>
  <si>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</si>
  <si>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</si>
  <si>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</si>
  <si>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</si>
  <si>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</si>
  <si>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</si>
  <si>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</si>
  <si>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</si>
  <si>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</si>
  <si>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</si>
  <si>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</si>
  <si>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</si>
  <si>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</si>
  <si>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</si>
  <si>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</si>
  <si>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</si>
  <si>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</si>
  <si>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</si>
  <si>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</si>
  <si>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</si>
  <si>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</si>
  <si>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</si>
  <si>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</si>
  <si>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</si>
  <si>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</si>
  <si>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</si>
  <si>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</si>
  <si>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</si>
  <si>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</si>
  <si>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</si>
  <si>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</si>
  <si>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</si>
  <si>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</si>
  <si>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</si>
  <si>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</si>
  <si>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</si>
  <si>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</si>
  <si>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</si>
  <si>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</si>
  <si>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</si>
  <si>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</si>
  <si>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</si>
  <si>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</si>
  <si>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</si>
  <si>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</si>
  <si>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</si>
  <si>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</si>
  <si>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</si>
  <si>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</si>
  <si>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</si>
  <si>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</si>
  <si>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</si>
  <si>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</si>
  <si>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</si>
  <si>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</si>
  <si>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</si>
  <si>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</si>
  <si>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</si>
  <si>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</si>
  <si>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</si>
  <si>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</si>
  <si>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</si>
  <si>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</si>
  <si>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</si>
  <si>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</si>
  <si>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</si>
  <si>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</si>
  <si>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</si>
  <si>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</si>
  <si>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</si>
  <si>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</si>
  <si>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</si>
  <si>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</si>
  <si>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</si>
  <si>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</si>
  <si>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</si>
  <si>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</si>
  <si>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</si>
  <si>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</si>
  <si>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</si>
  <si>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</si>
  <si>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</si>
  <si>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</si>
  <si>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</si>
  <si>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</si>
  <si>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</si>
  <si>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</si>
  <si>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</si>
  <si>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</si>
  <si>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</si>
  <si>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</si>
  <si>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</si>
  <si>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</si>
  <si>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</si>
  <si>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</si>
  <si>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</si>
  <si>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</si>
  <si>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</si>
  <si>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</si>
  <si>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</si>
  <si>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</si>
  <si>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</si>
  <si>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</si>
  <si>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</si>
  <si>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</si>
  <si>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</si>
  <si>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</si>
  <si>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</si>
  <si>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</si>
  <si>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</si>
  <si>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</si>
  <si>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</si>
  <si>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</si>
  <si>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</si>
  <si>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</si>
  <si>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</si>
  <si>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</si>
  <si>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</si>
  <si>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</si>
  <si>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</si>
  <si>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</si>
  <si>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</si>
  <si>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</si>
  <si>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</si>
  <si>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</si>
  <si>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</si>
  <si>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</si>
  <si>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</si>
  <si>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</si>
  <si>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</si>
  <si>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</si>
  <si>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</si>
  <si>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</si>
  <si>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</si>
  <si>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</si>
  <si>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</si>
  <si>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</si>
  <si>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</si>
  <si>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</si>
  <si>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</si>
  <si>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</si>
  <si>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</si>
  <si>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</si>
  <si>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</si>
  <si>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</si>
  <si>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</si>
  <si>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</si>
  <si>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</si>
  <si>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</si>
  <si>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</si>
  <si>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</si>
  <si>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</si>
  <si>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</si>
  <si>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</si>
  <si>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</si>
  <si>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</si>
  <si>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</si>
  <si>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</si>
  <si>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</si>
  <si>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</si>
  <si>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</si>
  <si>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</si>
  <si>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</si>
  <si>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</si>
  <si>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</si>
  <si>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</si>
  <si>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</si>
  <si>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</si>
  <si>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</si>
  <si>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</si>
  <si>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</si>
  <si>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</si>
  <si>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</si>
  <si>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</si>
  <si>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</si>
  <si>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</si>
  <si>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</si>
  <si>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</si>
  <si>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</si>
  <si>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</si>
  <si>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</si>
  <si>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</si>
  <si>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</si>
  <si>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</si>
  <si>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</si>
  <si>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</si>
  <si>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</si>
  <si>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</si>
  <si>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</si>
  <si>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</si>
  <si>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</si>
  <si>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</si>
  <si>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</si>
  <si>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</si>
  <si>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</si>
  <si>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</si>
  <si>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</si>
  <si>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</si>
  <si>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</si>
  <si>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</si>
  <si>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</si>
  <si>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</si>
  <si>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</si>
  <si>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</si>
  <si>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</si>
  <si>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</si>
  <si>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</si>
  <si>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</si>
  <si>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</si>
  <si>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</si>
  <si>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</si>
  <si>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</si>
  <si>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</si>
  <si>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</si>
  <si>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</si>
  <si>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</si>
  <si>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</si>
  <si>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</si>
  <si>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</si>
  <si>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</si>
  <si>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</si>
  <si>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</si>
  <si>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</si>
  <si>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</si>
  <si>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</si>
  <si>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</si>
  <si>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</si>
  <si>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</si>
  <si>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</si>
  <si>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</si>
  <si>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</si>
  <si>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</si>
  <si>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</si>
  <si>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</si>
  <si>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</si>
  <si>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</si>
  <si>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</si>
  <si>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</si>
  <si>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</si>
  <si>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</si>
  <si>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</si>
  <si>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</si>
  <si>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</si>
  <si>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</si>
  <si>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</si>
  <si>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</si>
  <si>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</si>
  <si>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</si>
  <si>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</si>
  <si>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</si>
  <si>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</si>
  <si>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</si>
  <si>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</si>
  <si>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</si>
  <si>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</si>
  <si>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</si>
  <si>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</si>
  <si>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</si>
  <si>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</si>
  <si>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</si>
  <si>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</si>
  <si>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</si>
  <si>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</si>
  <si>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</si>
  <si>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</si>
  <si>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</si>
  <si>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</si>
  <si>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</si>
  <si>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</si>
  <si>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</si>
  <si>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</si>
  <si>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</si>
  <si>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</si>
  <si>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</si>
  <si>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</si>
  <si>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</si>
  <si>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</si>
  <si>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</si>
  <si>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</si>
  <si>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</si>
  <si>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</si>
  <si>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</si>
  <si>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</si>
  <si>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</si>
  <si>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</si>
  <si>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</si>
  <si>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</si>
  <si>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</si>
  <si>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</si>
  <si>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</si>
  <si>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</si>
  <si>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</si>
  <si>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</si>
  <si>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</si>
  <si>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</si>
  <si>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</si>
  <si>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</si>
  <si>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</si>
  <si>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</si>
  <si>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</si>
  <si>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</si>
  <si>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</si>
  <si>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</si>
  <si>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</si>
  <si>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</si>
  <si>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</si>
  <si>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</si>
  <si>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</si>
  <si>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</si>
  <si>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</si>
  <si>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</si>
  <si>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</si>
  <si>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</si>
  <si>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</si>
  <si>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</si>
  <si>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</si>
  <si>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</si>
  <si>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</si>
  <si>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</si>
  <si>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</si>
  <si>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</si>
  <si>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</si>
  <si>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</si>
  <si>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</si>
  <si>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</si>
  <si>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</si>
  <si>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</si>
  <si>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</si>
  <si>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</si>
  <si>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</si>
  <si>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</si>
  <si>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</si>
  <si>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</si>
  <si>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</si>
  <si>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</si>
  <si>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</si>
  <si>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</si>
  <si>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</si>
  <si>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</si>
  <si>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</si>
  <si>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</si>
  <si>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</si>
  <si>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</si>
  <si>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</si>
  <si>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</si>
  <si>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</si>
  <si>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</si>
  <si>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</si>
  <si>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</si>
  <si>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</si>
  <si>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</si>
  <si>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</si>
  <si>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</si>
  <si>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</si>
  <si>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</si>
  <si>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</si>
  <si>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</si>
  <si>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</si>
  <si>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</si>
  <si>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</si>
  <si>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</si>
  <si>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</si>
  <si>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</si>
  <si>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</si>
  <si>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</si>
  <si>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</si>
  <si>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</si>
  <si>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</si>
  <si>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</si>
  <si>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</si>
  <si>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</si>
  <si>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</si>
  <si>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</si>
  <si>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</si>
  <si>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</si>
  <si>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</si>
  <si>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</si>
  <si>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</si>
  <si>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</si>
  <si>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</si>
  <si>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</si>
  <si>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</si>
  <si>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</si>
  <si>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</si>
  <si>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</si>
  <si>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</si>
  <si>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</si>
  <si>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</si>
  <si>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</si>
  <si>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</si>
  <si>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</si>
  <si>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</si>
  <si>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</si>
  <si>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</si>
  <si>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</si>
  <si>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</si>
  <si>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</si>
  <si>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</si>
  <si>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</si>
  <si>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</si>
  <si>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</si>
  <si>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</si>
  <si>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</si>
  <si>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</si>
  <si>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</si>
  <si>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</si>
  <si>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</si>
  <si>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</si>
  <si>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</si>
  <si>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</si>
  <si>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</si>
  <si>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</si>
  <si>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</si>
  <si>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</si>
  <si>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</si>
  <si>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</si>
  <si>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</si>
  <si>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</si>
  <si>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</si>
  <si>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</si>
  <si>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</si>
  <si>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</si>
  <si>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</si>
  <si>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</si>
  <si>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</si>
  <si>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</si>
  <si>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</si>
  <si>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</si>
  <si>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</si>
  <si>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</si>
  <si>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</si>
  <si>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</si>
  <si>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</si>
  <si>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</si>
  <si>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</si>
  <si>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</si>
  <si>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</si>
  <si>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</si>
  <si>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</si>
  <si>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</si>
  <si>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</si>
  <si>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</si>
  <si>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</si>
  <si>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</si>
  <si>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</si>
  <si>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</si>
  <si>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</si>
  <si>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</si>
  <si>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</si>
  <si>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</si>
  <si>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</si>
  <si>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</si>
  <si>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</si>
  <si>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</si>
  <si>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</si>
  <si>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</si>
  <si>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</si>
  <si>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</si>
  <si>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</si>
  <si>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</si>
  <si>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</si>
  <si>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</si>
  <si>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</si>
  <si>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</si>
  <si>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</si>
  <si>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</si>
  <si>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</si>
  <si>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</si>
  <si>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</si>
  <si>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</si>
  <si>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</si>
  <si>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</si>
  <si>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</si>
  <si>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</si>
  <si>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</si>
  <si>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</si>
  <si>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</si>
  <si>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</si>
  <si>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</si>
  <si>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</si>
  <si>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</si>
  <si>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</si>
  <si>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</si>
  <si>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</si>
  <si>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</si>
  <si>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</si>
  <si>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</si>
  <si>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</si>
  <si>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</si>
  <si>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</si>
  <si>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</si>
  <si>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</si>
  <si>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</si>
  <si>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</si>
  <si>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</si>
  <si>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</si>
  <si>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</si>
  <si>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</si>
  <si>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</si>
  <si>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</si>
  <si>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</si>
  <si>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</si>
  <si>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</si>
  <si>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</si>
  <si>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</si>
  <si>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</si>
  <si>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</si>
  <si>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</si>
  <si>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</si>
  <si>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</si>
  <si>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</si>
  <si>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</si>
  <si>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</si>
  <si>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</si>
  <si>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</si>
  <si>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</si>
  <si>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</si>
  <si>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</si>
  <si>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</si>
  <si>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</si>
  <si>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</si>
  <si>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</si>
  <si>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</si>
  <si>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</si>
  <si>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</si>
  <si>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</si>
  <si>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</si>
  <si>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</si>
  <si>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</si>
  <si>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</si>
  <si>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</si>
  <si>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</si>
  <si>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</si>
  <si>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</si>
  <si>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</si>
  <si>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</si>
  <si>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</si>
  <si>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</si>
  <si>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</si>
  <si>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</si>
  <si>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</si>
  <si>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</si>
  <si>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</si>
  <si>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</si>
  <si>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</si>
  <si>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</si>
  <si>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</si>
  <si>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</si>
  <si>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</si>
  <si>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</si>
  <si>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</si>
  <si>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</si>
  <si>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</si>
  <si>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</si>
  <si>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</si>
  <si>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</si>
  <si>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</si>
  <si>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</si>
  <si>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</si>
  <si>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</si>
  <si>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</si>
  <si>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</si>
  <si>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</si>
  <si>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</si>
  <si>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</si>
  <si>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</si>
  <si>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</si>
  <si>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</si>
  <si>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</si>
  <si>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</si>
  <si>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</si>
  <si>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</si>
  <si>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</si>
  <si>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</si>
  <si>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</si>
  <si>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</si>
  <si>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</si>
  <si>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</si>
  <si>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</si>
  <si>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</si>
  <si>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</si>
  <si>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</si>
  <si>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</si>
  <si>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</si>
  <si>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</si>
  <si>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</si>
  <si>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</si>
  <si>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</si>
  <si>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</si>
  <si>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</si>
  <si>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</si>
  <si>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</si>
  <si>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</si>
  <si>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</si>
  <si>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</si>
  <si>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</si>
  <si>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</si>
  <si>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</si>
  <si>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</si>
  <si>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</si>
  <si>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</si>
  <si>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</si>
  <si>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</si>
  <si>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</si>
  <si>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</si>
  <si>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</si>
  <si>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</si>
  <si>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</si>
  <si>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</si>
  <si>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</si>
  <si>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</si>
  <si>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</si>
  <si>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</si>
  <si>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</si>
  <si>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</si>
  <si>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</si>
  <si>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</si>
  <si>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</si>
  <si>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</si>
  <si>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</si>
  <si>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</si>
  <si>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</si>
  <si>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</si>
  <si>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</si>
  <si>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</si>
  <si>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</si>
  <si>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</si>
  <si>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</si>
  <si>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</si>
  <si>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</si>
  <si>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</si>
  <si>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</si>
  <si>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</si>
  <si>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</si>
  <si>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</si>
  <si>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</si>
  <si>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</si>
  <si>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</si>
  <si>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</si>
  <si>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</si>
  <si>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</si>
  <si>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</si>
  <si>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</si>
  <si>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</si>
  <si>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</si>
  <si>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</si>
  <si>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</si>
  <si>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</si>
  <si>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</si>
  <si>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</si>
  <si>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</si>
  <si>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</si>
  <si>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</si>
  <si>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</si>
  <si>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</si>
  <si>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</si>
  <si>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</si>
  <si>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</si>
  <si>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</si>
  <si>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</si>
  <si>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</si>
  <si>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</si>
  <si>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</si>
  <si>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</si>
  <si>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</si>
  <si>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</si>
  <si>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</si>
  <si>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</si>
  <si>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</si>
  <si>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</si>
  <si>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</si>
  <si>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</si>
  <si>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</si>
  <si>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</si>
  <si>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</si>
  <si>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</si>
  <si>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</si>
  <si>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</si>
  <si>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</si>
  <si>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</si>
  <si>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</si>
  <si>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</si>
  <si>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</si>
  <si>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</si>
  <si>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</si>
  <si>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</si>
  <si>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</si>
  <si>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</si>
  <si>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</si>
  <si>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</si>
  <si>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</si>
  <si>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</si>
  <si>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</si>
  <si>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</si>
  <si>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</si>
  <si>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</si>
  <si>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</si>
  <si>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</si>
  <si>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</si>
  <si>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</si>
  <si>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</si>
  <si>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</si>
  <si>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</si>
  <si>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</si>
  <si>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</si>
  <si>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</si>
  <si>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</si>
  <si>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</si>
  <si>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</si>
  <si>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</si>
  <si>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</si>
  <si>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</si>
  <si>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</si>
  <si>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</si>
  <si>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</si>
  <si>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</si>
  <si>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</si>
  <si>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</si>
  <si>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</si>
  <si>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</si>
  <si>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</si>
  <si>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</si>
  <si>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</si>
  <si>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</si>
  <si>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</si>
  <si>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</si>
  <si>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</si>
  <si>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</si>
  <si>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</si>
  <si>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</si>
  <si>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</si>
  <si>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</si>
  <si>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</si>
  <si>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</si>
  <si>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</si>
  <si>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</si>
  <si>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</si>
  <si>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</si>
  <si>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</si>
  <si>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</si>
  <si>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</si>
  <si>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</si>
  <si>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</si>
  <si>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</si>
  <si>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</si>
  <si>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</si>
  <si>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</si>
  <si>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</si>
  <si>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</si>
  <si>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</si>
  <si>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</si>
  <si>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</si>
  <si>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</si>
  <si>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</si>
  <si>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</si>
  <si>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</si>
  <si>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</si>
  <si>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</si>
  <si>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</si>
  <si>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</si>
  <si>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</si>
  <si>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</si>
  <si>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</si>
  <si>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</si>
  <si>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</si>
  <si>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</si>
  <si>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</si>
  <si>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</si>
  <si>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</si>
  <si>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</si>
  <si>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</si>
  <si>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</si>
  <si>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</si>
  <si>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</si>
  <si>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</si>
  <si>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</si>
  <si>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</si>
  <si>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</si>
  <si>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</si>
  <si>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</si>
  <si>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</si>
  <si>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</si>
  <si>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</si>
  <si>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</si>
  <si>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</si>
  <si>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</si>
  <si>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</si>
  <si>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</si>
  <si>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</si>
  <si>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</si>
  <si>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</si>
  <si>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</si>
  <si>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</si>
  <si>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</si>
  <si>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</si>
  <si>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</si>
  <si>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</si>
  <si>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</si>
  <si>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</si>
  <si>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</si>
  <si>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</si>
  <si>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</si>
  <si>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</si>
  <si>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</si>
  <si>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</si>
  <si>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</si>
  <si>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</si>
  <si>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</si>
  <si>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</si>
  <si>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</si>
  <si>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</si>
  <si>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</si>
  <si>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</si>
  <si>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</si>
  <si>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</si>
  <si>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</si>
  <si>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</si>
  <si>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</si>
  <si>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</si>
  <si>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</si>
  <si>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</si>
  <si>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</si>
  <si>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</si>
  <si>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</si>
  <si>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</si>
  <si>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</si>
  <si>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</si>
  <si>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</si>
  <si>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</si>
  <si>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</si>
  <si>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</si>
  <si>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</si>
  <si>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</si>
  <si>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</si>
  <si>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</si>
  <si>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</si>
  <si>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</si>
  <si>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</si>
  <si>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</si>
  <si>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</si>
  <si>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</si>
  <si>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</si>
  <si>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</si>
  <si>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</si>
  <si>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</si>
  <si>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</si>
  <si>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</si>
  <si>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</si>
  <si>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</si>
  <si>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</si>
  <si>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</si>
  <si>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</si>
  <si>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</si>
  <si>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</si>
  <si>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</si>
  <si>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</si>
  <si>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</si>
  <si>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</si>
  <si>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</si>
  <si>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</si>
  <si>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</si>
  <si>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</si>
  <si>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</si>
  <si>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</si>
  <si>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</si>
  <si>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</si>
  <si>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</si>
  <si>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</si>
  <si>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</si>
  <si>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</si>
  <si>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</si>
  <si>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</si>
  <si>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</si>
  <si>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</si>
  <si>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</si>
  <si>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</si>
  <si>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</si>
  <si>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</si>
  <si>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</si>
  <si>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</si>
  <si>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</si>
  <si>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</si>
  <si>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</si>
  <si>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</si>
  <si>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</si>
  <si>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</si>
  <si>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</si>
  <si>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</si>
  <si>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</si>
  <si>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</si>
  <si>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</si>
  <si>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</si>
  <si>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</si>
  <si>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</si>
  <si>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</si>
  <si>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</si>
  <si>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</si>
  <si>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</si>
  <si>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</si>
  <si>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</si>
  <si>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</si>
  <si>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</si>
  <si>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</si>
  <si>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</si>
  <si>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</si>
  <si>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</si>
  <si>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</si>
  <si>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</si>
  <si>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</si>
  <si>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</si>
  <si>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</si>
  <si>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</si>
  <si>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</si>
  <si>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</si>
  <si>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</si>
  <si>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</si>
  <si>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</si>
  <si>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</si>
  <si>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</si>
  <si>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</si>
  <si>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</si>
  <si>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</si>
  <si>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</si>
  <si>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</si>
  <si>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</si>
  <si>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</si>
  <si>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</si>
  <si>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</si>
  <si>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</si>
  <si>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</si>
  <si>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</si>
  <si>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</si>
  <si>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</si>
  <si>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</si>
  <si>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</si>
  <si>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</si>
  <si>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</si>
  <si>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</si>
  <si>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</si>
  <si>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</si>
  <si>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</si>
  <si>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</si>
  <si>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</si>
  <si>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</si>
  <si>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</si>
  <si>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</si>
  <si>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</si>
  <si>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</si>
  <si>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</si>
  <si>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</si>
  <si>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</si>
  <si>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</si>
  <si>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</si>
  <si>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</si>
  <si>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</si>
  <si>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</si>
  <si>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</si>
  <si>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</si>
  <si>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</si>
  <si>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</si>
  <si>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</si>
  <si>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</si>
  <si>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</si>
  <si>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</si>
  <si>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</si>
  <si>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</si>
  <si>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</si>
  <si>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</si>
  <si>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</si>
  <si>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</si>
  <si>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</si>
  <si>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</si>
  <si>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</si>
  <si>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</si>
  <si>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</si>
  <si>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</si>
  <si>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</si>
  <si>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</si>
  <si>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</si>
  <si>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</si>
  <si>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</si>
  <si>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</si>
  <si>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</si>
  <si>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</si>
  <si>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</si>
  <si>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</si>
  <si>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</si>
  <si>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</si>
  <si>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</si>
  <si>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</si>
  <si>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</si>
  <si>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</si>
  <si>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</si>
  <si>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</si>
  <si>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</si>
  <si>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</si>
  <si>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</si>
  <si>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</si>
  <si>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</si>
  <si>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</si>
  <si>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</si>
  <si>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</si>
  <si>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</si>
  <si>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</si>
  <si>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</si>
  <si>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</si>
  <si>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</si>
  <si>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</si>
  <si>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</si>
  <si>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</si>
  <si>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</si>
  <si>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</si>
  <si>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</si>
  <si>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</si>
  <si>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</si>
  <si>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</si>
  <si>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</si>
  <si>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</si>
  <si>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</si>
  <si>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</si>
  <si>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</si>
  <si>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</si>
  <si>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</si>
  <si>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</si>
  <si>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</si>
  <si>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</si>
  <si>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</si>
  <si>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</si>
  <si>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</si>
  <si>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</si>
  <si>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</si>
  <si>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</si>
  <si>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</si>
  <si>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</si>
  <si>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</si>
  <si>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</si>
  <si>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</si>
  <si>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</si>
  <si>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</si>
  <si>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</si>
  <si>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</si>
  <si>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</si>
  <si>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</si>
  <si>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</si>
  <si>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</si>
  <si>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</si>
  <si>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</si>
  <si>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</si>
  <si>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</si>
  <si>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</si>
  <si>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</si>
  <si>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</si>
  <si>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</si>
  <si>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</si>
  <si>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</si>
  <si>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</si>
  <si>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</si>
  <si>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</si>
  <si>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</si>
  <si>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</si>
  <si>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</si>
  <si>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</si>
  <si>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</si>
  <si>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</si>
  <si>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</si>
  <si>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</si>
  <si>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</si>
  <si>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</si>
  <si>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</si>
  <si>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</si>
  <si>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</si>
  <si>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</si>
  <si>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</si>
  <si>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</si>
  <si>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</si>
  <si>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</si>
  <si>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</si>
  <si>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</si>
  <si>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</si>
  <si>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</si>
  <si>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</si>
  <si>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</si>
  <si>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</si>
  <si>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</si>
  <si>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</si>
  <si>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</si>
  <si>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</si>
  <si>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</si>
  <si>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</si>
  <si>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</si>
  <si>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</si>
  <si>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</si>
  <si>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</si>
  <si>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</si>
  <si>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</si>
  <si>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</si>
  <si>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</si>
  <si>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</si>
  <si>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</si>
  <si>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</si>
  <si>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</si>
  <si>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</si>
  <si>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</si>
  <si>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</si>
  <si>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</si>
  <si>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</si>
  <si>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</si>
  <si>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</si>
  <si>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</si>
  <si>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</si>
  <si>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</si>
  <si>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</si>
  <si>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</si>
  <si>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</si>
  <si>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</si>
  <si>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</si>
  <si>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</si>
  <si>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</si>
  <si>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</si>
  <si>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</si>
  <si>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</si>
  <si>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</si>
  <si>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</si>
  <si>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</si>
  <si>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</si>
  <si>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</si>
  <si>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</si>
  <si>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</si>
  <si>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</si>
  <si>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</si>
  <si>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</si>
  <si>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</si>
  <si>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</si>
  <si>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</si>
  <si>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</si>
  <si>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</si>
  <si>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</si>
  <si>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</si>
  <si>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</si>
  <si>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</si>
  <si>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</si>
  <si>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</si>
  <si>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</si>
  <si>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</si>
  <si>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</si>
  <si>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</si>
  <si>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</si>
  <si>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</si>
  <si>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</si>
  <si>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</si>
  <si>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</si>
  <si>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</si>
  <si>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</si>
  <si>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</si>
  <si>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</si>
  <si>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</si>
  <si>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</si>
  <si>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</si>
  <si>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</si>
  <si>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</si>
  <si>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</si>
  <si>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</si>
  <si>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</si>
  <si>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</si>
  <si>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</si>
  <si>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</si>
  <si>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</si>
  <si>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</si>
  <si>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</si>
  <si>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</si>
  <si>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</si>
  <si>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</si>
  <si>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</si>
  <si>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</si>
  <si>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</si>
  <si>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</si>
  <si>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</si>
  <si>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</si>
  <si>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</si>
  <si>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</si>
  <si>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</si>
  <si>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</si>
  <si>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</si>
  <si>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</si>
  <si>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</si>
  <si>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</si>
  <si>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</si>
  <si>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</si>
  <si>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</si>
  <si>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</si>
  <si>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</si>
  <si>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</si>
  <si>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</si>
  <si>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</si>
  <si>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</si>
  <si>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</si>
  <si>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</si>
  <si>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</si>
  <si>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</si>
  <si>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</si>
  <si>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</si>
  <si>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</si>
  <si>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</si>
  <si>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</si>
  <si>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</si>
  <si>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</si>
  <si>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</si>
  <si>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</si>
  <si>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</si>
  <si>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</si>
  <si>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</si>
  <si>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</si>
  <si>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</si>
  <si>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</si>
  <si>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</si>
  <si>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</si>
  <si>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</si>
  <si>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</si>
  <si>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</si>
  <si>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</si>
  <si>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</si>
  <si>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</si>
  <si>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</si>
  <si>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</si>
  <si>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</si>
  <si>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</si>
  <si>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</si>
  <si>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</si>
  <si>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</si>
  <si>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</si>
  <si>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</si>
  <si>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</si>
  <si>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</si>
  <si>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</si>
  <si>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</si>
  <si>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</si>
  <si>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</si>
  <si>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</si>
  <si>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</si>
  <si>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</si>
  <si>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</si>
  <si>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</si>
  <si>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</si>
  <si>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</si>
  <si>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</si>
  <si>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</si>
  <si>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</si>
  <si>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</si>
  <si>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</si>
  <si>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</si>
  <si>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</si>
  <si>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</si>
  <si>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</si>
  <si>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</si>
  <si>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</si>
  <si>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</si>
  <si>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</si>
  <si>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</si>
  <si>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</si>
  <si>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</si>
  <si>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</si>
  <si>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</si>
  <si>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</si>
  <si>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</si>
  <si>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</si>
  <si>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</si>
  <si>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</si>
  <si>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</si>
  <si>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</si>
  <si>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</si>
  <si>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</si>
  <si>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</si>
  <si>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</si>
  <si>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</si>
  <si>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</si>
  <si>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</si>
  <si>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</si>
  <si>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</si>
  <si>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</si>
  <si>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</si>
  <si>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</si>
  <si>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</si>
  <si>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</si>
  <si>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</si>
  <si>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</si>
  <si>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</si>
  <si>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</si>
  <si>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</si>
  <si>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</si>
  <si>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</si>
  <si>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</si>
  <si>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</si>
  <si>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</si>
  <si>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</si>
  <si>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</si>
  <si>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</si>
  <si>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</si>
  <si>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</si>
  <si>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</si>
  <si>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</si>
  <si>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</si>
  <si>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</si>
  <si>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</si>
  <si>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</si>
  <si>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</si>
  <si>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</si>
  <si>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</si>
  <si>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</si>
  <si>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</si>
  <si>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</si>
  <si>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</si>
  <si>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</si>
  <si>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</si>
  <si>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</si>
  <si>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</si>
  <si>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</si>
  <si>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</si>
  <si>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</si>
  <si>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</si>
  <si>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</si>
  <si>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</si>
  <si>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</si>
  <si>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</si>
  <si>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</si>
  <si>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</si>
  <si>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</si>
  <si>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</si>
  <si>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</si>
  <si>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</si>
  <si>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</si>
  <si>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</si>
  <si>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</si>
  <si>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</si>
  <si>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</si>
  <si>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</si>
  <si>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</si>
  <si>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</si>
  <si>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</si>
  <si>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</si>
  <si>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</si>
  <si>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</si>
  <si>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</si>
  <si>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</si>
  <si>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</si>
  <si>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</si>
  <si>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</si>
  <si>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</si>
  <si>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</si>
  <si>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</si>
  <si>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</si>
  <si>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</si>
  <si>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</si>
  <si>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</si>
  <si>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</si>
  <si>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</si>
  <si>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</si>
  <si>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</si>
  <si>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</si>
  <si>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</si>
  <si>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</si>
  <si>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</si>
  <si>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</si>
  <si>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</si>
  <si>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</si>
  <si>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</si>
  <si>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</si>
  <si>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</si>
  <si>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</si>
  <si>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</si>
  <si>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</si>
  <si>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</si>
  <si>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</si>
  <si>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</si>
  <si>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</si>
  <si>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</si>
  <si>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</si>
  <si>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</si>
  <si>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</si>
  <si>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</si>
  <si>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</si>
  <si>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</si>
  <si>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</si>
  <si>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</si>
  <si>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</si>
  <si>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</si>
  <si>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</si>
  <si>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</si>
  <si>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</si>
  <si>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</si>
  <si>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</si>
  <si>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</si>
  <si>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</si>
  <si>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</si>
  <si>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</si>
  <si>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</si>
  <si>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</si>
  <si>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</si>
  <si>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</si>
  <si>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</si>
  <si>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</si>
  <si>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</si>
  <si>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</si>
  <si>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</si>
  <si>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</si>
  <si>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</si>
  <si>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</si>
  <si>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</si>
  <si>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</si>
  <si>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</si>
  <si>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</si>
  <si>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</si>
  <si>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</si>
  <si>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</si>
  <si>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</si>
  <si>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</si>
  <si>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</si>
  <si>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</si>
  <si>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</si>
  <si>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</si>
  <si>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</si>
  <si>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</si>
  <si>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</si>
  <si>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</si>
  <si>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</si>
  <si>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</si>
  <si>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</si>
  <si>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</si>
  <si>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</si>
  <si>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</si>
  <si>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</si>
  <si>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</si>
  <si>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</si>
  <si>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</si>
  <si>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</si>
  <si>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</si>
  <si>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</si>
  <si>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</si>
  <si>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</si>
  <si>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</si>
  <si>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</si>
  <si>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</si>
  <si>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</si>
  <si>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</si>
  <si>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</si>
  <si>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</si>
  <si>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</si>
  <si>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</si>
  <si>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</si>
  <si>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</si>
  <si>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</si>
  <si>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</si>
  <si>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</si>
  <si>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</si>
  <si>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</si>
  <si>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</si>
  <si>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</si>
  <si>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</si>
  <si>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</si>
  <si>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</si>
  <si>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</si>
  <si>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</si>
  <si>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</si>
  <si>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</si>
  <si>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</si>
  <si>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</si>
  <si>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</si>
  <si>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</si>
  <si>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</si>
  <si>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</si>
  <si>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</si>
  <si>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</si>
  <si>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</si>
  <si>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</si>
  <si>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</si>
  <si>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</si>
  <si>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</si>
  <si>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</si>
  <si>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</si>
  <si>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</si>
  <si>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</si>
  <si>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</si>
  <si>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</si>
  <si>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</si>
  <si>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</si>
  <si>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</si>
  <si>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</si>
  <si>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</si>
  <si>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</si>
  <si>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</si>
  <si>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</si>
  <si>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</si>
  <si>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</si>
  <si>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</si>
  <si>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</si>
  <si>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</si>
  <si>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</si>
  <si>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</si>
  <si>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</si>
  <si>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</si>
  <si>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</si>
  <si>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</si>
  <si>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</si>
  <si>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</si>
  <si>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</si>
  <si>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</si>
  <si>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</si>
  <si>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</si>
  <si>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</si>
  <si>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</si>
  <si>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</si>
  <si>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</si>
  <si>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</si>
  <si>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</si>
  <si>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</si>
  <si>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</si>
  <si>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</si>
  <si>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</si>
  <si>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</si>
  <si>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</si>
  <si>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</si>
  <si>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</si>
  <si>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</si>
  <si>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</si>
  <si>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</si>
  <si>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</si>
  <si>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</si>
  <si>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</si>
  <si>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</si>
  <si>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</si>
  <si>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</si>
  <si>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</si>
  <si>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</si>
  <si>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</si>
  <si>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</si>
  <si>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</si>
  <si>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</si>
  <si>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</si>
  <si>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</si>
  <si>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</si>
  <si>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</si>
  <si>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</si>
  <si>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</si>
  <si>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</si>
  <si>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</si>
  <si>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</si>
  <si>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</si>
  <si>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</si>
  <si>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</si>
  <si>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</si>
  <si>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</si>
  <si>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</si>
  <si>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</si>
  <si>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</si>
  <si>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</si>
  <si>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</si>
  <si>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</si>
  <si>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</si>
  <si>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</si>
  <si>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</si>
  <si>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</si>
  <si>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</si>
  <si>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</si>
  <si>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</si>
  <si>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</si>
  <si>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</si>
  <si>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</si>
  <si>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</si>
  <si>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</si>
  <si>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</si>
  <si>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</si>
  <si>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</si>
  <si>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</si>
  <si>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</si>
  <si>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</si>
  <si>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</si>
  <si>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</si>
  <si>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</si>
  <si>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</si>
  <si>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</si>
  <si>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</si>
  <si>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</si>
  <si>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</si>
  <si>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</si>
  <si>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</si>
  <si>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</si>
  <si>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</si>
  <si>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</si>
  <si>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</si>
  <si>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</si>
  <si>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</si>
  <si>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</si>
  <si>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</si>
  <si>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</si>
  <si>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</si>
  <si>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</si>
  <si>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</si>
  <si>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</si>
  <si>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</si>
  <si>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</si>
  <si>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</si>
  <si>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</si>
  <si>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</si>
  <si>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</si>
  <si>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</si>
  <si>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</si>
  <si>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</si>
  <si>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</si>
  <si>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</si>
  <si>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</si>
  <si>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</si>
  <si>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</si>
  <si>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</si>
  <si>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</si>
  <si>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</si>
  <si>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</si>
  <si>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</si>
  <si>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</si>
  <si>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</si>
  <si>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</si>
  <si>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</si>
  <si>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</si>
  <si>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</si>
  <si>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</si>
  <si>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</si>
  <si>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</si>
  <si>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</si>
  <si>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</si>
  <si>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</si>
  <si>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</si>
  <si>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</si>
  <si>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</si>
  <si>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</si>
  <si>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</si>
  <si>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</si>
  <si>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</si>
  <si>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</si>
  <si>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</si>
  <si>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</si>
  <si>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</si>
  <si>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</si>
  <si>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</si>
  <si>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</si>
  <si>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</si>
  <si>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</si>
  <si>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</si>
  <si>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</si>
  <si>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</si>
  <si>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</si>
  <si>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</si>
  <si>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</si>
  <si>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</si>
  <si>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</si>
  <si>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</si>
  <si>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</si>
  <si>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</si>
  <si>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</si>
  <si>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</si>
  <si>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</si>
  <si>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</si>
  <si>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</si>
  <si>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</si>
  <si>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</si>
  <si>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</si>
  <si>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</si>
  <si>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</si>
  <si>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</si>
  <si>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</si>
  <si>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</si>
  <si>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</si>
  <si>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</si>
  <si>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</si>
  <si>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</si>
  <si>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</si>
  <si>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</si>
  <si>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</si>
  <si>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</si>
  <si>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</si>
  <si>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</si>
  <si>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</si>
  <si>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</si>
  <si>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</si>
  <si>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</si>
  <si>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</si>
  <si>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</si>
  <si>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</si>
  <si>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</si>
  <si>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</si>
  <si>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</si>
  <si>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</si>
  <si>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</si>
  <si>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</si>
  <si>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</si>
  <si>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</si>
  <si>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</si>
  <si>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</si>
  <si>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</si>
  <si>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</si>
  <si>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</si>
  <si>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</si>
  <si>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</si>
  <si>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</si>
  <si>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</si>
  <si>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</si>
  <si>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</si>
  <si>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</si>
  <si>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</si>
  <si>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</si>
  <si>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</si>
  <si>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</si>
  <si>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</si>
  <si>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</si>
  <si>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</si>
  <si>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</si>
  <si>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</si>
  <si>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</si>
  <si>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</si>
  <si>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</si>
  <si>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</si>
  <si>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</si>
  <si>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</si>
  <si>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</si>
  <si>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</si>
  <si>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</si>
  <si>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</si>
  <si>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</si>
  <si>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</si>
  <si>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</si>
  <si>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</si>
  <si>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</si>
  <si>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</si>
  <si>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</si>
  <si>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</si>
  <si>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</si>
  <si>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</si>
  <si>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</si>
  <si>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</si>
  <si>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</si>
  <si>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</si>
  <si>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</si>
  <si>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</si>
  <si>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</si>
  <si>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</si>
  <si>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</si>
  <si>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</si>
  <si>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</si>
  <si>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</si>
  <si>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</si>
  <si>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</si>
  <si>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</si>
  <si>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</si>
  <si>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</si>
  <si>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</si>
  <si>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</si>
  <si>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</si>
  <si>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</si>
  <si>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</si>
  <si>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</si>
  <si>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</si>
  <si>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</si>
  <si>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</si>
  <si>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</si>
  <si>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</si>
  <si>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</si>
  <si>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</si>
  <si>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</si>
  <si>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</si>
  <si>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</si>
  <si>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</si>
  <si>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</si>
  <si>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</si>
  <si>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</si>
  <si>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</si>
  <si>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</si>
  <si>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</si>
  <si>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</si>
  <si>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</si>
  <si>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</si>
  <si>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</si>
  <si>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</si>
  <si>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</si>
  <si>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</si>
  <si>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</si>
  <si>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</si>
  <si>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</si>
  <si>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</si>
  <si>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</si>
  <si>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</si>
  <si>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</si>
  <si>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</si>
  <si>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</si>
  <si>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</si>
  <si>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</si>
  <si>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</si>
  <si>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</si>
  <si>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</si>
  <si>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</si>
  <si>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</si>
  <si>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</si>
  <si>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</si>
  <si>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</si>
  <si>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</si>
  <si>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</si>
  <si>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</si>
  <si>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</si>
  <si>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</si>
  <si>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</si>
  <si>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</si>
  <si>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</si>
  <si>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</si>
  <si>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</si>
  <si>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</si>
  <si>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</si>
  <si>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</si>
  <si>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</si>
  <si>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</si>
  <si>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</si>
  <si>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</si>
  <si>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</si>
  <si>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</si>
  <si>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</si>
  <si>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</si>
  <si>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</si>
  <si>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</si>
  <si>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</si>
  <si>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</si>
  <si>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</si>
  <si>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</si>
  <si>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</si>
  <si>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</si>
  <si>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</si>
  <si>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</si>
  <si>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</si>
  <si>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</si>
  <si>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</si>
  <si>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</si>
  <si>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</si>
  <si>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</si>
  <si>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</si>
  <si>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</si>
  <si>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</si>
  <si>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</si>
  <si>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</si>
  <si>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</si>
  <si>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</si>
  <si>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</si>
  <si>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</si>
  <si>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</si>
  <si>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</si>
  <si>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</si>
  <si>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</si>
  <si>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</si>
  <si>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</si>
  <si>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</si>
  <si>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</si>
  <si>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</si>
  <si>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</si>
  <si>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</si>
  <si>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</si>
  <si>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</si>
  <si>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</si>
  <si>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</si>
  <si>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</si>
  <si>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</si>
  <si>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</si>
  <si>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</si>
  <si>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</si>
  <si>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</si>
  <si>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</si>
  <si>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</si>
  <si>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</si>
  <si>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</si>
  <si>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</si>
  <si>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</si>
  <si>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</si>
  <si>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</si>
  <si>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</si>
  <si>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</si>
  <si>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</si>
  <si>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</si>
  <si>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</si>
  <si>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</si>
  <si>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</si>
  <si>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</si>
  <si>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</si>
  <si>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</si>
  <si>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</si>
  <si>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</si>
  <si>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</si>
  <si>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</si>
  <si>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</si>
  <si>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</si>
  <si>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</si>
  <si>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</si>
  <si>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</si>
  <si>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</si>
  <si>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</si>
  <si>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</si>
  <si>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</si>
  <si>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</si>
  <si>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</si>
  <si>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</si>
  <si>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</si>
  <si>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</si>
  <si>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</si>
  <si>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</si>
  <si>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</si>
  <si>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</si>
  <si>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</si>
  <si>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</si>
  <si>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</si>
  <si>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</si>
  <si>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</si>
  <si>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</si>
  <si>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</si>
  <si>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</si>
  <si>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</si>
  <si>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</si>
  <si>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</si>
  <si>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</si>
  <si>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</si>
  <si>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</si>
  <si>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</si>
  <si>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</si>
  <si>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</si>
  <si>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</si>
  <si>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</si>
  <si>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</si>
  <si>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</si>
  <si>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</si>
  <si>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</si>
  <si>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</si>
  <si>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</si>
  <si>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</si>
  <si>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</si>
  <si>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</si>
  <si>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</si>
  <si>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</si>
  <si>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</si>
  <si>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</si>
  <si>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</si>
  <si>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</si>
  <si>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</si>
  <si>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</si>
  <si>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</si>
  <si>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</si>
  <si>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</si>
  <si>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</si>
  <si>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</si>
  <si>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</si>
  <si>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</si>
  <si>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</si>
  <si>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</si>
  <si>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</si>
  <si>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</si>
  <si>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</si>
  <si>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</si>
  <si>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</si>
  <si>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</si>
  <si>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</si>
  <si>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</si>
  <si>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</si>
  <si>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</si>
  <si>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</si>
  <si>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</si>
  <si>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</si>
  <si>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</si>
  <si>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</si>
  <si>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</si>
  <si>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</si>
  <si>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</si>
  <si>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</si>
  <si>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</si>
  <si>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</si>
  <si>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</si>
  <si>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</si>
  <si>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</si>
  <si>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</si>
  <si>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</si>
  <si>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</si>
  <si>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</si>
  <si>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</si>
  <si>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</si>
  <si>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</si>
  <si>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</si>
  <si>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</si>
  <si>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</si>
  <si>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</si>
  <si>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</si>
  <si>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</si>
  <si>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</si>
  <si>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</si>
  <si>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</si>
  <si>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</si>
  <si>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</si>
  <si>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</si>
  <si>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</si>
  <si>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</si>
  <si>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</si>
  <si>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</si>
  <si>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</si>
  <si>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</si>
  <si>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</si>
  <si>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</si>
  <si>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</si>
  <si>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</si>
  <si>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</si>
  <si>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</si>
  <si>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</si>
  <si>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</si>
  <si>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</si>
  <si>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</si>
  <si>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</si>
  <si>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</si>
  <si>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</si>
  <si>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</si>
  <si>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</si>
  <si>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</si>
  <si>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</si>
  <si>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</si>
  <si>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</si>
  <si>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</si>
  <si>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</si>
  <si>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</si>
  <si>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</si>
  <si>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</si>
  <si>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</si>
  <si>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</si>
  <si>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</si>
  <si>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</si>
  <si>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</si>
  <si>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</si>
  <si>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</si>
  <si>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</si>
  <si>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</si>
  <si>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</si>
  <si>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</si>
  <si>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</si>
  <si>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</si>
  <si>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</si>
  <si>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</si>
  <si>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</si>
  <si>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</si>
  <si>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</si>
  <si>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</si>
  <si>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</si>
  <si>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</si>
  <si>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</si>
  <si>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</si>
  <si>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</si>
  <si>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</si>
  <si>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</si>
  <si>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</si>
  <si>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</si>
  <si>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</si>
  <si>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</si>
  <si>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</si>
  <si>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</si>
  <si>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</si>
  <si>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</si>
  <si>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</si>
  <si>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</si>
  <si>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</si>
  <si>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</si>
  <si>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</si>
  <si>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</si>
  <si>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</si>
  <si>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</si>
  <si>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</si>
  <si>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</si>
  <si>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</si>
  <si>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</si>
  <si>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</si>
  <si>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</si>
  <si>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</si>
  <si>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</si>
  <si>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</si>
  <si>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</si>
  <si>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</si>
  <si>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</si>
  <si>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</si>
  <si>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</si>
  <si>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</si>
  <si>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</si>
  <si>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</si>
  <si>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</si>
  <si>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</si>
  <si>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</si>
  <si>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</si>
  <si>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</si>
  <si>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</si>
  <si>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</si>
  <si>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</si>
  <si>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</si>
  <si>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</si>
  <si>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</si>
  <si>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</si>
  <si>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</si>
  <si>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</si>
  <si>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</si>
  <si>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</si>
  <si>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</si>
  <si>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</si>
  <si>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</si>
  <si>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</si>
  <si>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</si>
  <si>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</si>
  <si>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</si>
  <si>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</si>
  <si>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</si>
  <si>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</si>
  <si>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</si>
  <si>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</si>
  <si>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</si>
  <si>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</si>
  <si>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</si>
  <si>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</si>
  <si>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</si>
  <si>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</si>
  <si>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</si>
  <si>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</si>
  <si>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</si>
  <si>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</si>
  <si>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</si>
  <si>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</si>
  <si>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</si>
  <si>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</si>
  <si>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</si>
  <si>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</si>
  <si>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</si>
  <si>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</si>
  <si>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</si>
  <si>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</si>
  <si>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</si>
  <si>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</si>
  <si>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</si>
  <si>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</si>
  <si>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</si>
  <si>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</si>
  <si>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</si>
  <si>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</si>
  <si>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</si>
  <si>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</si>
  <si>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</si>
  <si>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</si>
  <si>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</si>
  <si>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</si>
  <si>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</si>
  <si>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</si>
  <si>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</si>
  <si>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</si>
  <si>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</si>
  <si>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</si>
  <si>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</si>
  <si>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</si>
  <si>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</si>
  <si>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</si>
  <si>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</si>
  <si>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</si>
  <si>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</si>
  <si>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</si>
  <si>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</si>
  <si>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</si>
  <si>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</si>
  <si>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</si>
  <si>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</si>
  <si>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</si>
  <si>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</si>
  <si>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</si>
  <si>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</si>
  <si>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</si>
  <si>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</si>
  <si>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</si>
  <si>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</si>
  <si>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</si>
  <si>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</si>
  <si>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</si>
  <si>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</si>
  <si>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</si>
  <si>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</si>
  <si>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</si>
  <si>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</si>
  <si>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</si>
  <si>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</si>
  <si>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</si>
  <si>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</si>
  <si>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</si>
  <si>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</si>
  <si>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</si>
  <si>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</si>
  <si>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</si>
  <si>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</si>
  <si>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</si>
  <si>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</si>
  <si>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</si>
  <si>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</si>
  <si>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</si>
  <si>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</si>
  <si>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</si>
  <si>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</si>
  <si>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</si>
  <si>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</si>
  <si>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</si>
  <si>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</si>
  <si>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</si>
  <si>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</si>
  <si>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</si>
  <si>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</si>
  <si>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</si>
  <si>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</si>
  <si>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</si>
  <si>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</si>
  <si>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</si>
  <si>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</si>
  <si>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</si>
  <si>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</si>
  <si>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</si>
  <si>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</si>
  <si>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</si>
  <si>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</si>
  <si>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</si>
  <si>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</si>
  <si>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</si>
  <si>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</si>
  <si>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</si>
  <si>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</si>
  <si>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</si>
  <si>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</si>
  <si>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</si>
  <si>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</si>
  <si>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</si>
  <si>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</si>
  <si>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</si>
  <si>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</si>
  <si>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</si>
  <si>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</si>
  <si>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</si>
  <si>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</si>
  <si>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</si>
  <si>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</si>
  <si>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</si>
  <si>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</si>
  <si>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</si>
  <si>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</si>
  <si>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</si>
  <si>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</si>
  <si>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</si>
  <si>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</si>
  <si>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</si>
  <si>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</si>
  <si>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</si>
  <si>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</si>
  <si>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</si>
  <si>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</si>
  <si>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</si>
  <si>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</si>
  <si>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</si>
  <si>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</si>
  <si>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</si>
  <si>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</si>
  <si>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</si>
  <si>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</si>
  <si>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</si>
  <si>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</si>
  <si>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</si>
  <si>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</si>
  <si>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</si>
  <si>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</si>
  <si>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</si>
  <si>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</si>
  <si>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</si>
  <si>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</si>
  <si>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</si>
  <si>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</si>
  <si>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</si>
  <si>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</si>
  <si>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</si>
  <si>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</si>
  <si>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</si>
  <si>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</si>
  <si>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</si>
  <si>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</si>
  <si>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</si>
  <si>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</si>
  <si>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</si>
  <si>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</si>
  <si>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</si>
  <si>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</si>
  <si>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</si>
  <si>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</si>
  <si>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</si>
  <si>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</si>
  <si>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</si>
  <si>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</si>
  <si>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</si>
  <si>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</si>
  <si>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</si>
  <si>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</si>
  <si>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</si>
  <si>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</si>
  <si>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</si>
  <si>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</si>
  <si>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</si>
  <si>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</si>
  <si>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</si>
  <si>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</si>
  <si>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</si>
  <si>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</si>
  <si>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</si>
  <si>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</si>
  <si>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</si>
  <si>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</si>
  <si>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</si>
  <si>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</si>
  <si>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</si>
  <si>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</si>
  <si>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</si>
  <si>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</si>
  <si>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</si>
  <si>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</si>
  <si>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</si>
  <si>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</si>
  <si>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</si>
  <si>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</si>
  <si>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</si>
  <si>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</si>
  <si>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</si>
  <si>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</si>
  <si>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</si>
  <si>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</si>
  <si>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</si>
  <si>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</si>
  <si>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</si>
  <si>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</si>
  <si>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</si>
  <si>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</si>
  <si>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</si>
  <si>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</si>
  <si>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</si>
  <si>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</si>
  <si>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</si>
  <si>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</si>
  <si>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</si>
  <si>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</si>
  <si>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</si>
  <si>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</si>
  <si>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</si>
  <si>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</si>
  <si>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</si>
  <si>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</si>
  <si>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</si>
  <si>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</si>
  <si>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</si>
  <si>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</si>
  <si>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</si>
  <si>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</si>
  <si>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</si>
  <si>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</si>
  <si>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</si>
  <si>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</si>
  <si>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</si>
  <si>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</si>
  <si>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</si>
  <si>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</si>
  <si>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</si>
  <si>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</si>
  <si>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</si>
  <si>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</si>
  <si>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</si>
  <si>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</si>
  <si>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</si>
  <si>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</si>
  <si>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</si>
  <si>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</si>
  <si>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</si>
  <si>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</si>
  <si>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</si>
  <si>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</si>
  <si>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</si>
  <si>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</si>
  <si>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</si>
  <si>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</si>
  <si>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</si>
  <si>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</si>
  <si>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</si>
  <si>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</si>
  <si>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</si>
  <si>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</si>
  <si>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</si>
  <si>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</si>
  <si>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</si>
  <si>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</si>
  <si>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</si>
  <si>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</si>
  <si>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</si>
  <si>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</si>
  <si>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</si>
  <si>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</si>
  <si>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</si>
  <si>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</si>
  <si>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</si>
  <si>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</si>
  <si>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</si>
  <si>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</si>
  <si>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</si>
  <si>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</si>
  <si>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</si>
  <si>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</si>
  <si>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</si>
  <si>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</si>
  <si>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</si>
  <si>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</si>
  <si>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</si>
  <si>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</si>
  <si>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</si>
  <si>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</si>
  <si>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</si>
  <si>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</si>
  <si>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</si>
  <si>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</si>
  <si>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</si>
  <si>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</si>
  <si>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</si>
  <si>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</si>
  <si>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</si>
  <si>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</si>
  <si>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</si>
  <si>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</si>
  <si>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</si>
  <si>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</si>
  <si>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</si>
  <si>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</si>
  <si>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</si>
  <si>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</si>
  <si>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</si>
  <si>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</si>
  <si>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</si>
  <si>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</si>
  <si>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</si>
  <si>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</si>
  <si>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</si>
  <si>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</si>
  <si>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</si>
  <si>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</si>
  <si>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</si>
  <si>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</si>
  <si>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</si>
  <si>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</si>
  <si>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</si>
  <si>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</si>
  <si>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</si>
  <si>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</si>
  <si>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</si>
  <si>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</si>
  <si>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</si>
  <si>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</si>
  <si>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</si>
  <si>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</si>
  <si>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</si>
  <si>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</si>
  <si>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</si>
  <si>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</si>
  <si>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</si>
  <si>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</si>
  <si>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</si>
  <si>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</si>
  <si>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</si>
  <si>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</si>
  <si>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</si>
  <si>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</si>
  <si>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</si>
  <si>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</si>
  <si>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</si>
  <si>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</si>
  <si>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</si>
  <si>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</si>
  <si>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</si>
  <si>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</si>
  <si>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</si>
  <si>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</si>
  <si>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</si>
  <si>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</si>
  <si>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</si>
  <si>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</si>
  <si>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</si>
  <si>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</si>
  <si>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</si>
  <si>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</si>
  <si>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</si>
  <si>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</si>
  <si>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</si>
  <si>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</si>
  <si>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</si>
  <si>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</si>
  <si>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</si>
  <si>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</si>
  <si>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</si>
  <si>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</si>
  <si>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</si>
  <si>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</si>
  <si>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</si>
  <si>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</si>
  <si>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</si>
  <si>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</si>
  <si>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</si>
  <si>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</si>
  <si>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</si>
  <si>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</si>
  <si>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</si>
  <si>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</si>
  <si>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</si>
  <si>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</si>
  <si>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</si>
  <si>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</si>
  <si>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</si>
  <si>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</si>
  <si>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</si>
  <si>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</si>
  <si>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</si>
  <si>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</si>
  <si>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</si>
  <si>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</si>
  <si>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</si>
  <si>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</si>
  <si>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</si>
  <si>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</si>
  <si>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</si>
  <si>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</si>
  <si>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</si>
  <si>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</si>
  <si>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</si>
  <si>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</si>
  <si>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</si>
  <si>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</si>
  <si>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</si>
  <si>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</si>
  <si>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</si>
  <si>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</si>
  <si>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</si>
  <si>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</si>
  <si>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</si>
  <si>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</si>
  <si>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</si>
  <si>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</si>
  <si>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</si>
  <si>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</si>
  <si>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</si>
  <si>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</si>
  <si>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</si>
  <si>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</si>
  <si>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</si>
  <si>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</si>
  <si>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</si>
  <si>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</si>
  <si>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</si>
  <si>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</si>
  <si>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</si>
  <si>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</si>
  <si>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</si>
  <si>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</si>
  <si>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</si>
  <si>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</si>
  <si>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</si>
  <si>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</si>
  <si>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</si>
  <si>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</si>
  <si>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</si>
  <si>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</si>
  <si>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</si>
  <si>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</si>
  <si>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</si>
  <si>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</si>
  <si>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</si>
  <si>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</si>
  <si>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</si>
  <si>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</si>
  <si>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</si>
  <si>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</si>
  <si>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</si>
  <si>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</si>
  <si>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</si>
  <si>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</si>
  <si>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</si>
  <si>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</si>
  <si>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</si>
  <si>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</si>
  <si>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</si>
  <si>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</si>
  <si>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</si>
  <si>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</si>
  <si>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</si>
  <si>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</si>
  <si>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</si>
  <si>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</si>
  <si>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</si>
  <si>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</si>
  <si>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</si>
  <si>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</si>
  <si>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</si>
  <si>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</si>
  <si>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</si>
  <si>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</si>
  <si>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</si>
  <si>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</si>
  <si>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</si>
  <si>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</si>
  <si>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</si>
  <si>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</si>
  <si>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</si>
  <si>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</si>
  <si>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</si>
  <si>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</si>
  <si>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</si>
  <si>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</si>
  <si>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</si>
  <si>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</si>
  <si>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</si>
  <si>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</si>
  <si>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</si>
  <si>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</si>
  <si>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</si>
  <si>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</si>
  <si>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</si>
  <si>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</si>
  <si>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</si>
  <si>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</si>
  <si>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</si>
  <si>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</si>
  <si>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</si>
  <si>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</si>
  <si>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</si>
  <si>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</si>
  <si>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</si>
  <si>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</si>
  <si>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</si>
  <si>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</si>
  <si>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</si>
  <si>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</si>
  <si>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</si>
  <si>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</si>
  <si>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</si>
  <si>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</si>
  <si>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</si>
  <si>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</si>
  <si>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</si>
  <si>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</si>
  <si>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</si>
  <si>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</si>
  <si>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</si>
  <si>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</si>
  <si>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</si>
  <si>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</si>
  <si>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</si>
  <si>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</si>
  <si>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</si>
  <si>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</si>
  <si>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</si>
  <si>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</si>
  <si>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</si>
  <si>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</si>
  <si>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</si>
  <si>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</si>
  <si>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</si>
  <si>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</si>
  <si>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</si>
  <si>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</si>
  <si>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</si>
  <si>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</si>
  <si>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</si>
  <si>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</si>
  <si>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</si>
  <si>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</si>
  <si>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</si>
  <si>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</si>
  <si>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</si>
  <si>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</si>
  <si>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</si>
  <si>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</si>
  <si>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</si>
  <si>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</si>
  <si>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</si>
  <si>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</si>
  <si>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</si>
  <si>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</si>
  <si>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</si>
  <si>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</si>
  <si>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</si>
  <si>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</si>
  <si>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</si>
  <si>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</si>
  <si>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</si>
  <si>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</si>
  <si>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</si>
  <si>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</si>
  <si>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</si>
  <si>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</si>
  <si>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</si>
  <si>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</si>
  <si>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</si>
  <si>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</si>
  <si>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</si>
  <si>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</si>
  <si>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</si>
  <si>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</si>
  <si>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</si>
  <si>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</si>
  <si>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</si>
  <si>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</si>
  <si>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</si>
  <si>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</si>
  <si>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</si>
  <si>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</si>
  <si>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</si>
  <si>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</si>
  <si>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</si>
  <si>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</si>
  <si>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</si>
  <si>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</si>
  <si>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</si>
  <si>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</si>
  <si>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</si>
  <si>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</si>
  <si>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</si>
  <si>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</si>
  <si>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</si>
  <si>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</si>
  <si>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</si>
  <si>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</si>
  <si>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</si>
  <si>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</si>
  <si>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</si>
  <si>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</si>
  <si>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</si>
  <si>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</si>
  <si>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</si>
  <si>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</si>
  <si>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</si>
  <si>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</si>
  <si>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</si>
  <si>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</si>
  <si>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</si>
  <si>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</si>
  <si>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</si>
  <si>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</si>
  <si>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</si>
  <si>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</si>
  <si>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</si>
  <si>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</si>
  <si>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</si>
  <si>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</si>
  <si>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</si>
  <si>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</si>
  <si>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</si>
  <si>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</si>
  <si>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</si>
  <si>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</si>
  <si>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</si>
  <si>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</si>
  <si>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</si>
  <si>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</si>
  <si>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</si>
  <si>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</si>
  <si>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</si>
  <si>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</si>
  <si>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</si>
  <si>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</si>
  <si>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</si>
  <si>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</si>
  <si>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</si>
  <si>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</si>
  <si>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</si>
  <si>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</si>
  <si>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</si>
  <si>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</si>
  <si>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</si>
  <si>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</si>
  <si>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</si>
  <si>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</si>
  <si>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</si>
  <si>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</si>
  <si>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</si>
  <si>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</si>
  <si>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</si>
  <si>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</si>
  <si>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</si>
  <si>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</si>
  <si>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</si>
  <si>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</si>
  <si>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</si>
  <si>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</si>
  <si>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</si>
  <si>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</si>
  <si>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</si>
  <si>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</si>
  <si>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</si>
  <si>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</si>
  <si>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</si>
  <si>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</si>
  <si>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</si>
  <si>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</si>
  <si>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</si>
  <si>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</si>
  <si>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</si>
  <si>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</si>
  <si>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</si>
  <si>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</si>
  <si>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</si>
  <si>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</si>
  <si>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</si>
  <si>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</si>
  <si>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</si>
  <si>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</si>
  <si>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</si>
  <si>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</si>
  <si>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</si>
  <si>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</si>
  <si>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</si>
  <si>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</si>
  <si>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</si>
  <si>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</si>
  <si>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</si>
  <si>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</si>
  <si>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</si>
  <si>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</si>
  <si>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</si>
  <si>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</si>
  <si>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</si>
  <si>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</si>
  <si>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</si>
  <si>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</si>
  <si>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</si>
  <si>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</si>
  <si>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</si>
  <si>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</si>
  <si>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</si>
  <si>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</si>
  <si>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</si>
  <si>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</si>
  <si>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</si>
  <si>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</si>
  <si>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</si>
  <si>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</si>
  <si>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</si>
  <si>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</si>
  <si>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</si>
  <si>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</si>
  <si>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</si>
  <si>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</si>
  <si>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</si>
  <si>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</si>
  <si>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</si>
  <si>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</si>
  <si>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</si>
  <si>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</si>
  <si>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</si>
  <si>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</si>
  <si>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</si>
  <si>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</si>
  <si>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</si>
  <si>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</si>
  <si>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</si>
  <si>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</si>
  <si>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</si>
  <si>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</si>
  <si>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</si>
  <si>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</si>
  <si>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</si>
  <si>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</si>
  <si>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</si>
  <si>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</si>
  <si>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</si>
  <si>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</si>
  <si>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</si>
  <si>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</si>
  <si>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</si>
  <si>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</si>
  <si>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</si>
  <si>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</si>
  <si>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</si>
  <si>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</si>
  <si>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</si>
  <si>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</si>
  <si>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</si>
  <si>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</si>
  <si>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</si>
  <si>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</si>
  <si>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</si>
  <si>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</si>
  <si>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</si>
  <si>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</si>
  <si>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</si>
  <si>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</si>
  <si>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</si>
  <si>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</si>
  <si>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</si>
  <si>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</si>
  <si>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</si>
  <si>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</si>
  <si>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</si>
  <si>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</si>
  <si>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</si>
  <si>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</si>
  <si>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</si>
  <si>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</si>
  <si>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</si>
  <si>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</si>
  <si>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</si>
  <si>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</si>
  <si>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</si>
  <si>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</si>
  <si>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</si>
  <si>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</si>
  <si>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</si>
  <si>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</si>
  <si>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</si>
  <si>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</si>
  <si>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</si>
  <si>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</si>
  <si>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</si>
  <si>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</si>
  <si>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</si>
  <si>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</si>
  <si>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</si>
  <si>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</si>
  <si>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</si>
  <si>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</si>
  <si>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</si>
  <si>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</si>
  <si>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</si>
  <si>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</si>
  <si>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</si>
  <si>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</si>
  <si>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</si>
  <si>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</si>
  <si>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</si>
  <si>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</si>
  <si>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</si>
  <si>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</si>
  <si>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</si>
  <si>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</si>
  <si>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</si>
  <si>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</si>
  <si>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</si>
  <si>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</si>
  <si>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</si>
  <si>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</si>
  <si>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</si>
  <si>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</si>
  <si>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</si>
  <si>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</si>
  <si>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</si>
  <si>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</si>
  <si>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</si>
  <si>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</si>
  <si>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</si>
  <si>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</si>
  <si>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</si>
  <si>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</si>
  <si>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</si>
  <si>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</si>
  <si>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</si>
  <si>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</si>
  <si>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</si>
  <si>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</si>
  <si>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</si>
  <si>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</si>
  <si>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</si>
  <si>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</si>
  <si>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</si>
  <si>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</si>
  <si>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</si>
  <si>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</si>
  <si>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</si>
  <si>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</si>
  <si>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</si>
  <si>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</si>
  <si>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</si>
  <si>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</si>
  <si>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</si>
  <si>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</si>
  <si>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</si>
  <si>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</si>
  <si>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</si>
  <si>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</si>
  <si>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</si>
  <si>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</si>
  <si>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</si>
  <si>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</si>
  <si>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</si>
  <si>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</si>
  <si>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</si>
  <si>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</si>
  <si>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</si>
  <si>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</si>
  <si>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</si>
  <si>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</si>
  <si>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</si>
  <si>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</si>
  <si>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</si>
  <si>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</si>
  <si>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</si>
  <si>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</si>
  <si>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</si>
  <si>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</si>
  <si>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</si>
  <si>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</si>
  <si>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</si>
  <si>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</si>
  <si>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</si>
  <si>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</si>
  <si>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</si>
  <si>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</si>
  <si>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</si>
  <si>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</si>
  <si>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</si>
  <si>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</si>
  <si>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</si>
  <si>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</si>
  <si>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</si>
  <si>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</si>
  <si>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</si>
  <si>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</si>
  <si>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</si>
  <si>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</si>
  <si>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</si>
  <si>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</si>
  <si>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</si>
  <si>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</si>
  <si>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</si>
  <si>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</si>
  <si>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</si>
  <si>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</si>
  <si>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</si>
  <si>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</si>
  <si>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</si>
  <si>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</si>
  <si>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</si>
  <si>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</si>
  <si>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</si>
  <si>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</si>
  <si>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</si>
  <si>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</si>
  <si>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</si>
  <si>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</si>
  <si>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</si>
  <si>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</si>
  <si>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</si>
  <si>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</si>
  <si>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</si>
  <si>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</si>
  <si>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</si>
  <si>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</si>
  <si>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</si>
  <si>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</si>
  <si>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</si>
  <si>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</si>
  <si>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</si>
  <si>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</si>
  <si>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</si>
  <si>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</si>
  <si>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</si>
  <si>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</si>
  <si>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</si>
  <si>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</si>
  <si>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</si>
  <si>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</si>
  <si>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</si>
  <si>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</si>
  <si>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</si>
  <si>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</si>
  <si>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</si>
  <si>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</si>
  <si>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</si>
  <si>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</si>
  <si>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</si>
  <si>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</si>
  <si>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</si>
  <si>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</si>
  <si>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</si>
  <si>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</si>
  <si>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</si>
  <si>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</si>
  <si>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</si>
  <si>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</si>
  <si>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</si>
  <si>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</si>
  <si>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</si>
  <si>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</si>
  <si>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</si>
  <si>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</si>
  <si>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</si>
  <si>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</si>
  <si>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</si>
  <si>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</si>
  <si>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</si>
  <si>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</si>
  <si>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</si>
  <si>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</si>
  <si>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</si>
  <si>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</si>
  <si>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</si>
  <si>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</si>
  <si>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</si>
  <si>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</si>
  <si>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</si>
  <si>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</si>
  <si>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</si>
  <si>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</si>
  <si>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</si>
  <si>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</si>
  <si>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</si>
  <si>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</si>
  <si>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</si>
  <si>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</si>
  <si>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</si>
  <si>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</si>
  <si>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</si>
  <si>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</si>
  <si>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</si>
  <si>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</si>
  <si>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</si>
  <si>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</si>
  <si>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</si>
  <si>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</si>
  <si>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</si>
  <si>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</si>
  <si>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</si>
  <si>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</si>
  <si>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</si>
  <si>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</si>
  <si>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</si>
  <si>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</si>
  <si>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</si>
  <si>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</si>
  <si>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</si>
  <si>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</si>
  <si>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</si>
  <si>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</si>
  <si>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</si>
  <si>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</si>
  <si>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</si>
  <si>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</si>
  <si>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</si>
  <si>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</si>
  <si>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</si>
  <si>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</si>
  <si>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</si>
  <si>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</si>
  <si>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</si>
  <si>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</si>
  <si>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</si>
  <si>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</si>
  <si>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</si>
  <si>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</si>
  <si>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</si>
  <si>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</si>
  <si>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</si>
  <si>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</si>
  <si>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</si>
  <si>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</si>
  <si>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</si>
  <si>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</si>
  <si>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</si>
  <si>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</si>
  <si>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</si>
  <si>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</si>
  <si>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</si>
  <si>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</si>
  <si>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</si>
  <si>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</si>
  <si>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</si>
  <si>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</si>
  <si>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</si>
  <si>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</si>
  <si>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</si>
  <si>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</si>
  <si>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</si>
  <si>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</si>
  <si>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</si>
  <si>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</si>
  <si>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</si>
  <si>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</si>
  <si>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</si>
  <si>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</si>
  <si>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</si>
  <si>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</si>
  <si>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</si>
  <si>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</si>
  <si>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</si>
  <si>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</si>
  <si>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</si>
  <si>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</si>
  <si>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</si>
  <si>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</si>
  <si>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</si>
  <si>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</si>
  <si>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</si>
  <si>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</si>
  <si>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</si>
  <si>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</si>
  <si>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</si>
  <si>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</si>
  <si>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</si>
  <si>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</si>
  <si>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</si>
  <si>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</si>
  <si>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</si>
  <si>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</si>
  <si>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</si>
  <si>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</si>
  <si>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</si>
  <si>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</si>
  <si>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</si>
  <si>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</si>
  <si>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</si>
  <si>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</si>
  <si>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</si>
  <si>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</si>
  <si>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</si>
  <si>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</si>
  <si>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</si>
  <si>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</si>
  <si>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</si>
  <si>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</si>
  <si>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</si>
  <si>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</si>
  <si>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</si>
  <si>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</si>
  <si>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</si>
  <si>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</si>
  <si>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</si>
  <si>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</si>
  <si>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</si>
  <si>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</si>
  <si>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</si>
  <si>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</si>
  <si>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</si>
  <si>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</si>
  <si>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</si>
  <si>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</si>
  <si>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</si>
  <si>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</si>
  <si>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</si>
  <si>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</si>
  <si>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</si>
  <si>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</si>
  <si>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</si>
  <si>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</si>
  <si>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</si>
  <si>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</si>
  <si>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</si>
  <si>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</si>
  <si>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</si>
  <si>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</si>
  <si>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</si>
  <si>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</si>
  <si>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</si>
  <si>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</si>
  <si>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</si>
  <si>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</si>
  <si>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</si>
  <si>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</si>
  <si>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</si>
  <si>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</si>
  <si>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</si>
  <si>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</si>
  <si>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</si>
  <si>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</si>
  <si>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</si>
  <si>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</si>
  <si>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</si>
  <si>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</si>
  <si>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</si>
  <si>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</si>
  <si>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</si>
  <si>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</si>
  <si>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</si>
  <si>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</si>
  <si>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</si>
  <si>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</si>
  <si>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</si>
  <si>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</si>
  <si>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</si>
  <si>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</si>
  <si>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</si>
  <si>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</si>
  <si>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</si>
  <si>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</si>
  <si>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</si>
  <si>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</si>
  <si>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</si>
  <si>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</si>
  <si>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</si>
  <si>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</si>
  <si>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</si>
  <si>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</si>
  <si>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</si>
  <si>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</si>
  <si>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</si>
  <si>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</si>
  <si>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</si>
  <si>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</si>
  <si>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</si>
  <si>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</si>
  <si>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</si>
  <si>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</si>
  <si>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</si>
  <si>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</si>
  <si>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</si>
  <si>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</si>
  <si>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</si>
  <si>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</si>
  <si>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</si>
  <si>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</si>
  <si>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</si>
  <si>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</si>
  <si>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</si>
  <si>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</si>
  <si>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</si>
  <si>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</si>
  <si>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</si>
  <si>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</si>
  <si>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</si>
  <si>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</si>
  <si>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</si>
  <si>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</si>
  <si>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</si>
  <si>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</si>
  <si>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</si>
  <si>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</si>
  <si>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</si>
  <si>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</si>
  <si>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</si>
  <si>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</si>
  <si>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</si>
  <si>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</si>
  <si>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</si>
  <si>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</si>
  <si>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</si>
  <si>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</si>
  <si>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</si>
  <si>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</si>
  <si>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</si>
  <si>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</si>
  <si>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</si>
  <si>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</si>
  <si>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</si>
  <si>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</si>
  <si>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</si>
  <si>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</si>
  <si>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</si>
  <si>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</si>
  <si>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</si>
  <si>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</si>
  <si>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</si>
  <si>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</si>
  <si>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</si>
  <si>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</si>
  <si>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</si>
  <si>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</si>
  <si>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</si>
  <si>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</si>
  <si>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</si>
  <si>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</si>
  <si>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</si>
  <si>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</si>
  <si>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</si>
  <si>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</si>
  <si>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</si>
  <si>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</si>
  <si>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</si>
  <si>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</si>
  <si>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</si>
  <si>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</si>
  <si>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</si>
  <si>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</si>
  <si>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</si>
  <si>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</si>
  <si>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</si>
  <si>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</si>
  <si>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</si>
  <si>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</si>
  <si>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</si>
  <si>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</si>
  <si>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</si>
  <si>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</si>
  <si>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</si>
  <si>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</si>
  <si>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</si>
  <si>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</si>
  <si>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</si>
  <si>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</si>
  <si>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</si>
  <si>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</si>
  <si>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</si>
  <si>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</si>
  <si>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</si>
  <si>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</si>
  <si>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</si>
  <si>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</si>
  <si>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</si>
  <si>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</si>
  <si>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</si>
  <si>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</si>
  <si>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</si>
  <si>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</si>
  <si>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</si>
  <si>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</si>
  <si>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</si>
  <si>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</si>
  <si>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</si>
  <si>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</si>
  <si>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</si>
  <si>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</si>
  <si>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</si>
  <si>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</si>
  <si>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</si>
  <si>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</si>
  <si>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</si>
  <si>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</si>
  <si>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</si>
  <si>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</si>
  <si>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</si>
  <si>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</si>
  <si>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</si>
  <si>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</si>
  <si>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</si>
  <si>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</si>
  <si>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</si>
  <si>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</si>
  <si>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</si>
  <si>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</si>
  <si>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</si>
  <si>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</si>
  <si>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</si>
  <si>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</si>
  <si>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</si>
  <si>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</si>
  <si>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</si>
  <si>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</si>
  <si>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</si>
  <si>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</si>
  <si>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</si>
  <si>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</si>
  <si>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</si>
  <si>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</si>
  <si>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</si>
  <si>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</si>
  <si>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</si>
  <si>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</si>
  <si>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</si>
  <si>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</si>
  <si>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</si>
  <si>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</si>
  <si>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</si>
  <si>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</si>
  <si>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</si>
  <si>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</si>
  <si>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</si>
  <si>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</si>
  <si>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</si>
  <si>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</si>
  <si>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</si>
  <si>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</si>
  <si>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</si>
  <si>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</si>
  <si>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</si>
  <si>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</si>
  <si>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</si>
  <si>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</si>
  <si>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</si>
  <si>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</si>
  <si>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</si>
  <si>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</si>
  <si>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</si>
  <si>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</si>
  <si>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</si>
  <si>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</si>
  <si>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</si>
  <si>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</si>
  <si>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</si>
  <si>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</si>
  <si>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</si>
  <si>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</si>
  <si>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</si>
  <si>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</si>
  <si>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</si>
  <si>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</si>
  <si>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</si>
  <si>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</si>
  <si>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</si>
  <si>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</si>
  <si>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</si>
  <si>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</si>
  <si>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</si>
  <si>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</si>
  <si>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</si>
  <si>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</si>
  <si>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</si>
  <si>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</si>
  <si>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</si>
  <si>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</si>
  <si>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</si>
  <si>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</si>
  <si>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</si>
  <si>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</si>
  <si>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</si>
  <si>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</si>
  <si>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</si>
  <si>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</si>
  <si>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</si>
  <si>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</si>
  <si>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</si>
  <si>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</si>
  <si>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</si>
  <si>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</si>
  <si>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</si>
  <si>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</si>
  <si>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</si>
  <si>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</si>
  <si>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</si>
  <si>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</si>
  <si>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</si>
  <si>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</si>
  <si>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</si>
  <si>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</si>
  <si>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</si>
  <si>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</si>
  <si>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</si>
  <si>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</si>
  <si>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</si>
  <si>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</si>
  <si>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</si>
  <si>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</si>
  <si>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</si>
  <si>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</si>
  <si>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</si>
  <si>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</si>
  <si>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</si>
  <si>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</si>
  <si>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</si>
  <si>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</si>
  <si>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</si>
  <si>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</si>
  <si>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</si>
  <si>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</si>
  <si>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</si>
  <si>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</si>
  <si>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</si>
  <si>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</si>
  <si>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</si>
  <si>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</si>
  <si>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</si>
  <si>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</si>
  <si>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</si>
  <si>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</si>
  <si>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</si>
  <si>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</si>
  <si>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</si>
  <si>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</si>
  <si>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</si>
  <si>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</si>
  <si>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</si>
  <si>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</si>
  <si>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</si>
  <si>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</si>
  <si>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</si>
  <si>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</si>
  <si>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</si>
  <si>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</si>
  <si>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</si>
  <si>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</si>
  <si>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</si>
  <si>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</si>
  <si>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</si>
  <si>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</si>
  <si>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</si>
  <si>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</si>
  <si>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</si>
  <si>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</si>
  <si>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</si>
  <si>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</si>
  <si>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</si>
  <si>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</si>
  <si>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</si>
  <si>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</si>
  <si>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</si>
  <si>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</si>
  <si>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</si>
  <si>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</si>
  <si>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</si>
  <si>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</si>
  <si>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</si>
  <si>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</si>
  <si>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</si>
  <si>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</si>
  <si>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</si>
  <si>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</si>
  <si>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</si>
  <si>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</si>
  <si>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</si>
  <si>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</si>
  <si>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</si>
  <si>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</si>
  <si>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</si>
  <si>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</si>
  <si>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</si>
  <si>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</si>
  <si>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</si>
  <si>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</si>
  <si>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</si>
  <si>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</si>
  <si>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</si>
  <si>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</si>
  <si>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</si>
  <si>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</si>
  <si>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</si>
  <si>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</si>
  <si>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</si>
  <si>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</si>
  <si>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</si>
  <si>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</si>
  <si>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</si>
  <si>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</si>
  <si>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</si>
  <si>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</si>
  <si>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</si>
  <si>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</si>
  <si>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</si>
  <si>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</si>
  <si>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</si>
  <si>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</si>
  <si>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</si>
  <si>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</si>
  <si>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</si>
  <si>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</si>
  <si>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</si>
  <si>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</si>
  <si>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</si>
  <si>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</si>
  <si>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</si>
  <si>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</si>
  <si>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</si>
  <si>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</si>
  <si>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</si>
  <si>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</si>
  <si>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</si>
  <si>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</si>
  <si>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</si>
  <si>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</si>
  <si>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</si>
  <si>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</si>
  <si>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</si>
  <si>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</si>
  <si>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</si>
  <si>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</si>
  <si>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</si>
  <si>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</si>
  <si>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</si>
  <si>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</si>
  <si>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</si>
  <si>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</si>
  <si>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</si>
  <si>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</si>
  <si>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</si>
  <si>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</si>
  <si>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</si>
  <si>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</si>
  <si>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</si>
  <si>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</si>
  <si>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</si>
  <si>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</si>
  <si>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</si>
  <si>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</si>
  <si>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</si>
  <si>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</si>
  <si>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</si>
  <si>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</si>
  <si>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</si>
  <si>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</si>
  <si>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</si>
  <si>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</si>
  <si>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</si>
  <si>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</si>
  <si>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</si>
  <si>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</si>
  <si>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</si>
  <si>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</si>
  <si>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</si>
  <si>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</si>
  <si>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</si>
  <si>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</si>
  <si>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</si>
  <si>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</si>
  <si>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</si>
  <si>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</si>
  <si>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</si>
  <si>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</si>
  <si>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</si>
  <si>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</si>
  <si>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</si>
  <si>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</si>
  <si>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</si>
  <si>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</si>
  <si>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</si>
  <si>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</si>
  <si>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</si>
  <si>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</si>
  <si>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</si>
  <si>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</si>
  <si>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</si>
  <si>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</si>
  <si>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</si>
  <si>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</si>
  <si>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</si>
  <si>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</si>
  <si>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</si>
  <si>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</si>
  <si>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</si>
  <si>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</si>
  <si>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</si>
  <si>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</si>
  <si>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</si>
  <si>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</si>
  <si>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</si>
  <si>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</si>
  <si>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</si>
  <si>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</si>
  <si>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</si>
  <si>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</si>
  <si>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</si>
  <si>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</si>
  <si>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</si>
  <si>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</si>
  <si>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</si>
  <si>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</si>
  <si>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</si>
  <si>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</si>
  <si>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</si>
  <si>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</si>
  <si>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</si>
  <si>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</si>
  <si>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</si>
  <si>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</si>
  <si>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</si>
  <si>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</si>
  <si>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</si>
  <si>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</si>
  <si>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</si>
  <si>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</si>
  <si>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</si>
  <si>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</si>
  <si>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</si>
  <si>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</si>
  <si>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</si>
  <si>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</si>
  <si>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</si>
  <si>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</si>
  <si>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</si>
  <si>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</si>
  <si>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</si>
  <si>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</si>
  <si>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</si>
  <si>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</si>
  <si>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</si>
  <si>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</si>
  <si>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</si>
  <si>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</si>
  <si>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</si>
  <si>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</si>
  <si>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</si>
  <si>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</si>
  <si>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</si>
  <si>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</si>
  <si>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</si>
  <si>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</si>
  <si>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</si>
  <si>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</si>
  <si>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</si>
  <si>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</si>
  <si>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</si>
  <si>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</si>
  <si>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</si>
  <si>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</si>
  <si>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</si>
  <si>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</si>
  <si>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</si>
  <si>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</si>
  <si>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</si>
  <si>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</si>
  <si>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</si>
  <si>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</si>
  <si>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</si>
  <si>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</si>
  <si>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</si>
  <si>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</si>
  <si>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</si>
  <si>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</si>
  <si>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</si>
  <si>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</si>
  <si>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</si>
  <si>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</si>
  <si>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</si>
  <si>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</si>
  <si>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</si>
  <si>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</si>
  <si>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</si>
  <si>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</si>
  <si>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</si>
  <si>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</si>
  <si>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</si>
  <si>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</si>
  <si>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</si>
  <si>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</si>
  <si>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</si>
  <si>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</si>
  <si>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</si>
  <si>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</si>
  <si>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</si>
  <si>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</si>
  <si>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</si>
  <si>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</si>
  <si>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</si>
  <si>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</si>
  <si>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</si>
  <si>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</si>
  <si>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</si>
  <si>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</si>
  <si>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</si>
  <si>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</si>
  <si>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</si>
  <si>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</si>
  <si>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</si>
  <si>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</si>
  <si>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</si>
  <si>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</si>
  <si>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</si>
  <si>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</si>
  <si>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</si>
  <si>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</si>
  <si>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</si>
  <si>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</si>
  <si>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</si>
  <si>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</si>
  <si>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</si>
  <si>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</si>
  <si>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</si>
  <si>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</si>
  <si>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</si>
  <si>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</si>
  <si>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</si>
  <si>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</si>
  <si>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</si>
  <si>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</si>
  <si>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</si>
  <si>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</si>
  <si>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</si>
  <si>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</si>
  <si>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</si>
  <si>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</si>
  <si>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</si>
  <si>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</si>
  <si>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</si>
  <si>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</si>
  <si>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</si>
  <si>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</si>
  <si>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</si>
  <si>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</si>
  <si>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</si>
  <si>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</si>
  <si>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</si>
  <si>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</si>
  <si>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</si>
  <si>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</si>
  <si>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</si>
  <si>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</si>
  <si>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</si>
  <si>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</si>
  <si>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</si>
  <si>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</si>
  <si>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</si>
  <si>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</si>
  <si>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</si>
  <si>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</si>
  <si>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</si>
  <si>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</si>
  <si>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</si>
  <si>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</si>
  <si>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</si>
  <si>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</si>
  <si>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</si>
  <si>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</si>
  <si>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</si>
  <si>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</si>
  <si>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</si>
  <si>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</si>
  <si>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</si>
  <si>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</si>
  <si>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</si>
  <si>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</si>
  <si>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</si>
  <si>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</si>
  <si>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</si>
  <si>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</si>
  <si>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</si>
  <si>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</si>
  <si>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</si>
  <si>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</si>
  <si>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</si>
  <si>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</si>
  <si>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</si>
  <si>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</si>
  <si>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</si>
  <si>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</si>
  <si>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</si>
  <si>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</si>
  <si>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</si>
  <si>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</si>
  <si>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</si>
  <si>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</si>
  <si>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</si>
  <si>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</si>
  <si>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</si>
  <si>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</si>
  <si>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</si>
  <si>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</si>
  <si>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</si>
  <si>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</si>
  <si>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</si>
  <si>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</si>
  <si>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</si>
  <si>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</si>
  <si>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</si>
  <si>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</si>
  <si>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</si>
  <si>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</si>
  <si>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</si>
  <si>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</si>
  <si>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</si>
  <si>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</si>
  <si>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</si>
  <si>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</si>
  <si>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</si>
  <si>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</si>
  <si>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</si>
  <si>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</si>
  <si>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</si>
  <si>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</si>
  <si>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</si>
  <si>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</si>
  <si>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</si>
  <si>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</si>
  <si>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</si>
  <si>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</si>
  <si>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</si>
  <si>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</si>
  <si>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</si>
  <si>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</si>
  <si>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</si>
  <si>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</si>
  <si>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</si>
  <si>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</si>
  <si>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</si>
  <si>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</si>
  <si>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</si>
  <si>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</si>
  <si>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</si>
  <si>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</si>
  <si>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</si>
  <si>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</si>
  <si>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</si>
  <si>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</si>
  <si>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</si>
  <si>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</si>
  <si>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</si>
  <si>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</si>
  <si>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</si>
  <si>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</si>
  <si>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</si>
  <si>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</si>
  <si>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</si>
  <si>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</si>
  <si>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</si>
  <si>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</si>
  <si>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</si>
  <si>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</si>
  <si>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</si>
  <si>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</si>
  <si>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</si>
  <si>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</si>
  <si>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</si>
  <si>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</si>
  <si>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</si>
  <si>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</si>
  <si>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</si>
  <si>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</si>
  <si>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</si>
  <si>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</si>
  <si>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</si>
  <si>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</si>
  <si>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</si>
  <si>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</si>
  <si>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</si>
  <si>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</si>
  <si>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</si>
  <si>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</si>
  <si>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</si>
  <si>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</si>
  <si>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</si>
  <si>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</si>
  <si>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</si>
  <si>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</si>
  <si>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</si>
  <si>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</si>
  <si>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</si>
  <si>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</si>
  <si>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</si>
  <si>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</si>
  <si>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</si>
  <si>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</si>
  <si>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</si>
  <si>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</si>
  <si>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</si>
  <si>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</si>
  <si>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</si>
  <si>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</si>
  <si>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</si>
  <si>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</si>
  <si>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</si>
  <si>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</si>
  <si>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</si>
  <si>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</si>
  <si>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</si>
  <si>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</si>
  <si>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</si>
  <si>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</si>
  <si>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</si>
  <si>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</si>
  <si>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</si>
  <si>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</si>
  <si>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</si>
  <si>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</si>
  <si>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</si>
  <si>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</si>
  <si>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</si>
  <si>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</si>
  <si>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</si>
  <si>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</si>
  <si>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</si>
  <si>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</si>
  <si>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</si>
  <si>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</si>
  <si>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</si>
  <si>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</si>
  <si>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</si>
  <si>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</si>
  <si>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</si>
  <si>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</si>
  <si>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</si>
  <si>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</si>
  <si>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</si>
  <si>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</si>
  <si>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</si>
  <si>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</si>
  <si>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</si>
  <si>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</si>
  <si>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</si>
  <si>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</si>
  <si>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</si>
  <si>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</si>
  <si>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</si>
  <si>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</si>
  <si>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</si>
  <si>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</si>
  <si>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</si>
  <si>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</si>
  <si>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</si>
  <si>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</si>
  <si>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</si>
  <si>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</si>
  <si>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</si>
  <si>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</si>
  <si>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</si>
  <si>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</si>
  <si>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</si>
  <si>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</si>
  <si>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</si>
  <si>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</si>
  <si>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</si>
  <si>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</si>
  <si>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</si>
  <si>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</si>
  <si>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</si>
  <si>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</si>
  <si>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</si>
  <si>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</si>
  <si>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</si>
  <si>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</si>
  <si>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</si>
  <si>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</si>
  <si>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</si>
  <si>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</si>
  <si>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</si>
  <si>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</si>
  <si>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</si>
  <si>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</si>
  <si>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</si>
  <si>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</si>
  <si>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</si>
  <si>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</si>
  <si>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</si>
  <si>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</si>
  <si>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</si>
  <si>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</si>
  <si>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</si>
  <si>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</si>
  <si>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</si>
  <si>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</si>
  <si>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</si>
  <si>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</si>
  <si>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</si>
  <si>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</si>
  <si>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</si>
  <si>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</si>
  <si>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</si>
  <si>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</si>
  <si>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</si>
  <si>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</si>
  <si>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</si>
  <si>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</si>
  <si>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</si>
  <si>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</si>
  <si>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</si>
  <si>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</si>
  <si>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</si>
  <si>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</si>
  <si>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</si>
  <si>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</si>
  <si>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</si>
  <si>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</si>
  <si>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</si>
  <si>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</si>
  <si>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</si>
  <si>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</si>
  <si>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</si>
  <si>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</si>
  <si>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</si>
  <si>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</si>
  <si>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</si>
  <si>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</si>
  <si>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</si>
  <si>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</si>
  <si>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</si>
  <si>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</si>
  <si>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</si>
  <si>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</si>
  <si>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</si>
  <si>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</si>
  <si>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</si>
  <si>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</si>
  <si>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</si>
  <si>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</si>
  <si>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</si>
  <si>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</si>
  <si>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</si>
  <si>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</si>
  <si>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</si>
  <si>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</si>
  <si>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</si>
  <si>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</si>
  <si>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</si>
  <si>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</si>
  <si>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</si>
  <si>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</si>
  <si>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</si>
  <si>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</si>
  <si>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</si>
  <si>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</si>
  <si>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</si>
  <si>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</si>
  <si>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</si>
  <si>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</si>
  <si>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</si>
  <si>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</si>
  <si>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</si>
  <si>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</si>
  <si>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</si>
  <si>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</si>
  <si>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</si>
  <si>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</si>
  <si>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</si>
  <si>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</si>
  <si>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</si>
  <si>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</si>
  <si>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</si>
  <si>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</si>
  <si>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</si>
  <si>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</si>
  <si>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</si>
  <si>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</si>
  <si>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</si>
  <si>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</si>
  <si>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</si>
  <si>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</si>
  <si>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</si>
  <si>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</si>
  <si>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</si>
  <si>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</si>
  <si>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</si>
  <si>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</si>
  <si>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</si>
  <si>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</si>
  <si>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</si>
  <si>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</si>
  <si>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</si>
  <si>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</si>
  <si>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</si>
  <si>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</si>
  <si>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</si>
  <si>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</si>
  <si>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</si>
  <si>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</si>
  <si>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</si>
  <si>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</si>
  <si>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</si>
  <si>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</si>
  <si>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</si>
  <si>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</si>
  <si>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</si>
  <si>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</si>
  <si>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</si>
  <si>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</si>
  <si>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</si>
  <si>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</si>
  <si>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</si>
  <si>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</si>
  <si>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</si>
  <si>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</si>
  <si>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</si>
  <si>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</si>
  <si>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</si>
  <si>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</si>
  <si>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</si>
  <si>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</si>
  <si>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</si>
  <si>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</si>
  <si>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</si>
  <si>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</si>
  <si>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</si>
  <si>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</si>
  <si>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</si>
  <si>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</si>
  <si>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</si>
  <si>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</si>
  <si>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</si>
  <si>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</si>
  <si>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</si>
  <si>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</si>
  <si>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</si>
  <si>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</si>
  <si>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</si>
  <si>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</si>
  <si>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</si>
  <si>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</si>
  <si>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</si>
  <si>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</si>
  <si>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</si>
  <si>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</si>
  <si>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</si>
  <si>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</si>
  <si>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</si>
  <si>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</si>
  <si>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</si>
  <si>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</si>
  <si>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</si>
  <si>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</si>
  <si>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</si>
  <si>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</si>
  <si>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</si>
  <si>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</si>
  <si>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</si>
  <si>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</si>
  <si>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</si>
  <si>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</si>
  <si>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</si>
  <si>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</si>
  <si>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</si>
  <si>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</si>
  <si>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</si>
  <si>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</si>
  <si>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</si>
  <si>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</si>
  <si>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</si>
  <si>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</si>
  <si>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</si>
  <si>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</si>
  <si>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</si>
  <si>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</si>
  <si>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</si>
  <si>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</si>
  <si>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</si>
  <si>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</si>
  <si>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</si>
  <si>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</si>
  <si>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</si>
  <si>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</si>
  <si>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</si>
  <si>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</si>
  <si>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</si>
  <si>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</si>
  <si>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</si>
  <si>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</si>
  <si>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</si>
  <si>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</si>
  <si>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</si>
  <si>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</si>
  <si>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</si>
  <si>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</si>
  <si>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</si>
  <si>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</si>
  <si>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</si>
  <si>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</si>
  <si>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</si>
  <si>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</si>
  <si>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</si>
  <si>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</si>
  <si>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</si>
  <si>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</si>
  <si>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</si>
  <si>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</si>
  <si>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</si>
  <si>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</si>
  <si>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</si>
  <si>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</si>
  <si>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</si>
  <si>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</si>
  <si>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</si>
  <si>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</si>
  <si>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</si>
  <si>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</si>
  <si>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</si>
  <si>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</si>
  <si>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</si>
  <si>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</si>
  <si>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</si>
  <si>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</si>
  <si>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</si>
  <si>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</si>
  <si>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</si>
  <si>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</si>
  <si>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</si>
  <si>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</si>
  <si>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</si>
  <si>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</si>
  <si>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</si>
  <si>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</si>
  <si>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</si>
  <si>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</si>
  <si>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</si>
  <si>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</si>
  <si>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</si>
  <si>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</si>
  <si>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</si>
  <si>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</si>
  <si>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</si>
  <si>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</si>
  <si>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</si>
  <si>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</si>
  <si>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</si>
  <si>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</si>
  <si>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</si>
  <si>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</si>
  <si>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</si>
  <si>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</si>
  <si>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</si>
  <si>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</si>
  <si>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</si>
  <si>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</si>
  <si>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</si>
  <si>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</si>
  <si>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</si>
  <si>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</si>
  <si>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</si>
  <si>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</si>
  <si>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</si>
  <si>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</si>
  <si>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</si>
  <si>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</si>
  <si>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</si>
  <si>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</si>
  <si>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</si>
  <si>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</si>
  <si>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</si>
  <si>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</si>
  <si>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</si>
  <si>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</si>
  <si>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</si>
  <si>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</si>
  <si>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</si>
  <si>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</si>
  <si>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</si>
  <si>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</si>
  <si>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</si>
  <si>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</si>
  <si>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</si>
  <si>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</si>
  <si>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</si>
  <si>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</si>
  <si>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</si>
  <si>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</si>
  <si>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</si>
  <si>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</si>
  <si>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</si>
  <si>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</si>
  <si>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</si>
  <si>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</si>
  <si>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</si>
  <si>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</si>
  <si>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</si>
  <si>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</si>
  <si>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</si>
  <si>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</si>
  <si>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</si>
  <si>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</si>
  <si>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</si>
  <si>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</si>
  <si>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</si>
  <si>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</si>
  <si>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</si>
  <si>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</si>
  <si>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</si>
  <si>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</si>
  <si>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</si>
  <si>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</si>
  <si>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</si>
  <si>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</si>
  <si>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</si>
  <si>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</si>
  <si>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</si>
  <si>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</si>
  <si>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</si>
  <si>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</si>
  <si>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</si>
  <si>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</si>
  <si>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</si>
  <si>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</si>
  <si>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</si>
  <si>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</si>
  <si>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</si>
  <si>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</si>
  <si>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</si>
  <si>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</si>
  <si>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</si>
  <si>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</si>
  <si>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</si>
  <si>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</si>
  <si>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</si>
  <si>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</si>
  <si>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</si>
  <si>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</si>
  <si>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</si>
  <si>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</si>
  <si>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</si>
  <si>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</si>
  <si>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</si>
  <si>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</si>
  <si>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</si>
  <si>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</si>
  <si>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</si>
  <si>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</si>
  <si>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</si>
  <si>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</si>
  <si>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</si>
  <si>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</si>
  <si>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</si>
  <si>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</si>
  <si>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</si>
  <si>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</si>
  <si>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</si>
  <si>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</si>
  <si>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</si>
  <si>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</si>
  <si>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</si>
  <si>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</si>
  <si>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</si>
  <si>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</si>
  <si>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</si>
  <si>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</si>
  <si>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</si>
  <si>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</si>
  <si>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</si>
  <si>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</si>
  <si>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</si>
  <si>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</si>
  <si>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</si>
  <si>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</si>
  <si>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</si>
  <si>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</si>
  <si>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</si>
  <si>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</si>
  <si>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</si>
  <si>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</si>
  <si>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</si>
  <si>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</si>
  <si>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</si>
  <si>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</si>
  <si>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</si>
  <si>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</si>
  <si>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</si>
  <si>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</si>
  <si>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</si>
  <si>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</si>
  <si>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</si>
  <si>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</si>
  <si>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</si>
  <si>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</si>
  <si>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</si>
  <si>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</si>
  <si>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</si>
  <si>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</si>
  <si>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</si>
  <si>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</si>
  <si>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</si>
  <si>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</si>
  <si>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</si>
  <si>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</si>
  <si>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</si>
  <si>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</si>
  <si>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</si>
  <si>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</si>
  <si>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</si>
  <si>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</si>
  <si>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</si>
  <si>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</si>
  <si>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</si>
  <si>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</si>
  <si>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</si>
  <si>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</si>
  <si>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</si>
  <si>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</si>
  <si>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</si>
  <si>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</si>
  <si>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</si>
  <si>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</si>
  <si>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</si>
  <si>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</si>
  <si>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</si>
  <si>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</si>
  <si>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</si>
  <si>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</si>
  <si>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</si>
  <si>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</si>
  <si>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</si>
  <si>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</si>
  <si>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</si>
  <si>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</si>
  <si>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</si>
  <si>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</si>
  <si>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</si>
  <si>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</si>
  <si>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</si>
  <si>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</si>
  <si>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</si>
  <si>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</si>
  <si>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</si>
  <si>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</si>
  <si>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</si>
  <si>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</si>
  <si>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</si>
  <si>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</si>
  <si>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</si>
  <si>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</si>
  <si>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</si>
  <si>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</si>
  <si>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</si>
  <si>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</si>
  <si>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</si>
  <si>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</si>
  <si>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</si>
  <si>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</si>
  <si>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</si>
  <si>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</si>
  <si>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</si>
  <si>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</si>
  <si>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</si>
  <si>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</si>
  <si>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</si>
  <si>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</si>
  <si>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</si>
  <si>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</si>
  <si>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</si>
  <si>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</si>
  <si>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</si>
  <si>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</si>
  <si>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</si>
  <si>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</si>
  <si>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</si>
  <si>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</si>
  <si>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</si>
  <si>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</si>
  <si>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</si>
  <si>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</si>
  <si>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</si>
  <si>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</si>
  <si>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</si>
  <si>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</si>
  <si>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</si>
  <si>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</si>
  <si>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</si>
  <si>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</si>
  <si>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</si>
  <si>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</si>
  <si>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</si>
  <si>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</si>
  <si>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</si>
  <si>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</si>
  <si>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</si>
  <si>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</si>
  <si>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</si>
  <si>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</si>
  <si>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</si>
  <si>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</si>
  <si>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</si>
  <si>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</si>
  <si>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</si>
  <si>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</si>
  <si>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</si>
  <si>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</si>
  <si>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</si>
  <si>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</si>
  <si>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</si>
  <si>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</si>
  <si>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</si>
  <si>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</si>
  <si>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</si>
  <si>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</si>
  <si>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</si>
  <si>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</si>
  <si>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</si>
  <si>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</si>
  <si>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</si>
  <si>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</si>
  <si>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</si>
  <si>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</si>
  <si>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</si>
  <si>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</si>
  <si>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</si>
  <si>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</si>
  <si>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</si>
  <si>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</si>
  <si>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</si>
  <si>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</si>
  <si>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</si>
  <si>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</si>
  <si>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</si>
  <si>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</si>
  <si>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</si>
  <si>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</si>
  <si>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</si>
  <si>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</si>
  <si>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</si>
  <si>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</si>
  <si>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</si>
  <si>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</si>
  <si>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</si>
  <si>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</si>
  <si>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</si>
  <si>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</si>
  <si>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</si>
  <si>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</si>
  <si>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</si>
  <si>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</si>
  <si>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</si>
  <si>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</si>
  <si>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</si>
  <si>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</si>
  <si>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</si>
  <si>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</si>
  <si>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</si>
  <si>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</si>
  <si>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</si>
  <si>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</si>
  <si>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</si>
  <si>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</si>
  <si>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</si>
  <si>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</si>
  <si>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</si>
  <si>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</si>
  <si>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</si>
  <si>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</si>
  <si>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</si>
  <si>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</si>
  <si>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</si>
  <si>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</si>
  <si>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</si>
  <si>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</si>
  <si>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</si>
  <si>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</si>
  <si>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</si>
  <si>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</si>
  <si>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</si>
  <si>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</si>
  <si>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</si>
  <si>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</si>
  <si>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</si>
  <si>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</si>
  <si>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</si>
  <si>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</si>
  <si>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</si>
  <si>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</si>
  <si>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</si>
  <si>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</si>
  <si>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</si>
  <si>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</si>
  <si>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</si>
  <si>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</si>
  <si>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</si>
  <si>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</si>
  <si>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</si>
  <si>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</si>
  <si>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</si>
  <si>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</si>
  <si>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</si>
  <si>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</si>
  <si>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</si>
  <si>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</si>
  <si>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</si>
  <si>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</si>
  <si>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</si>
  <si>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</si>
  <si>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</si>
  <si>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</si>
  <si>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</si>
  <si>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</si>
  <si>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</si>
  <si>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</si>
  <si>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</si>
  <si>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</si>
  <si>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</si>
  <si>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</si>
  <si>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</si>
  <si>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</si>
  <si>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</si>
  <si>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</si>
  <si>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</si>
  <si>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</si>
  <si>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</si>
  <si>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</si>
  <si>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</si>
  <si>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</si>
  <si>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</si>
  <si>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</si>
  <si>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</si>
  <si>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</si>
  <si>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</si>
  <si>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</si>
  <si>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</si>
  <si>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</si>
  <si>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</si>
  <si>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</si>
  <si>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</si>
  <si>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</si>
  <si>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</si>
  <si>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</si>
  <si>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</si>
  <si>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</si>
  <si>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</si>
  <si>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</si>
  <si>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</si>
  <si>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</si>
  <si>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</si>
  <si>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</si>
  <si>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</si>
  <si>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</si>
  <si>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</si>
  <si>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</si>
  <si>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</si>
  <si>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</si>
  <si>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</si>
  <si>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</si>
  <si>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</si>
  <si>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</si>
  <si>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</si>
  <si>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</si>
  <si>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</si>
  <si>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</si>
  <si>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</si>
  <si>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</si>
  <si>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</si>
  <si>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</si>
  <si>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</si>
  <si>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</si>
  <si>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</si>
  <si>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</si>
  <si>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</si>
  <si>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</si>
  <si>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</si>
  <si>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</si>
  <si>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</si>
  <si>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</si>
  <si>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</si>
  <si>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</si>
  <si>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</si>
  <si>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</si>
  <si>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</si>
  <si>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</si>
  <si>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</si>
  <si>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</si>
  <si>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</si>
  <si>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</si>
  <si>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</si>
  <si>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</si>
  <si>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</si>
  <si>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</si>
  <si>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</si>
  <si>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</si>
  <si>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</si>
  <si>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</si>
  <si>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</si>
  <si>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</si>
  <si>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</si>
  <si>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</si>
  <si>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</si>
  <si>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</si>
  <si>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</si>
  <si>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</si>
  <si>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</si>
  <si>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</si>
  <si>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</si>
  <si>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</si>
  <si>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</si>
  <si>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</si>
  <si>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</si>
  <si>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</si>
  <si>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</si>
  <si>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</si>
  <si>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</si>
  <si>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</si>
  <si>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</si>
  <si>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</si>
  <si>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</si>
  <si>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</si>
  <si>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</si>
  <si>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</si>
  <si>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</si>
  <si>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</si>
  <si>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</si>
  <si>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</si>
  <si>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</si>
  <si>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</si>
  <si>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</si>
  <si>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</si>
  <si>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</si>
  <si>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</si>
  <si>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</si>
  <si>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</si>
  <si>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</si>
  <si>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</si>
  <si>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</si>
  <si>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</si>
  <si>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</si>
  <si>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</si>
  <si>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</si>
  <si>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</si>
  <si>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</si>
  <si>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</si>
  <si>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</si>
  <si>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</si>
  <si>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</si>
  <si>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</si>
  <si>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</si>
  <si>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</si>
  <si>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</si>
  <si>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</si>
  <si>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</si>
  <si>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</si>
  <si>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</si>
  <si>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</si>
  <si>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</si>
  <si>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</si>
  <si>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</si>
  <si>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</si>
  <si>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</si>
  <si>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</si>
  <si>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</si>
  <si>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</si>
  <si>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</si>
  <si>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</si>
  <si>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</si>
  <si>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</si>
  <si>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</si>
  <si>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</si>
  <si>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</si>
  <si>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</si>
  <si>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</si>
  <si>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</si>
  <si>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</si>
  <si>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</si>
  <si>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</si>
  <si>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</si>
  <si>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</si>
  <si>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</si>
  <si>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</si>
  <si>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</si>
  <si>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</si>
  <si>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</si>
  <si>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</si>
  <si>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</si>
  <si>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</si>
  <si>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</si>
  <si>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</si>
  <si>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</si>
  <si>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</si>
  <si>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</si>
  <si>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</si>
  <si>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</si>
  <si>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</si>
  <si>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</si>
  <si>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</si>
  <si>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</si>
  <si>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</si>
  <si>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</si>
  <si>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</si>
  <si>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</si>
  <si>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</si>
  <si>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</si>
  <si>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</si>
  <si>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</si>
  <si>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</si>
  <si>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</si>
  <si>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</si>
  <si>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</si>
  <si>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</si>
  <si>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</si>
  <si>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</si>
  <si>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</si>
  <si>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</si>
  <si>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</si>
  <si>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</si>
  <si>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</si>
  <si>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</si>
  <si>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</si>
  <si>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</si>
  <si>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</si>
  <si>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</si>
  <si>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</si>
  <si>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</si>
  <si>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</si>
  <si>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</si>
  <si>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</si>
  <si>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</si>
  <si>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</si>
  <si>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</si>
  <si>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</si>
  <si>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</si>
  <si>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</si>
  <si>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</si>
  <si>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</si>
  <si>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</si>
  <si>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</si>
  <si>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</si>
  <si>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</si>
  <si>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</si>
  <si>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</si>
  <si>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</si>
  <si>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</si>
  <si>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</si>
  <si>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</si>
  <si>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</si>
  <si>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</si>
  <si>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</si>
  <si>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</si>
  <si>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</si>
  <si>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</si>
  <si>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</si>
  <si>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</si>
  <si>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</si>
  <si>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</si>
  <si>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</si>
  <si>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</si>
  <si>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</si>
  <si>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</si>
  <si>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</si>
  <si>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</si>
  <si>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</si>
  <si>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</si>
  <si>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</si>
  <si>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</si>
  <si>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</si>
  <si>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</si>
  <si>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</si>
  <si>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</si>
  <si>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</si>
  <si>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</si>
  <si>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</si>
  <si>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</si>
  <si>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</si>
  <si>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</si>
  <si>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</si>
  <si>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</si>
  <si>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</si>
  <si>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</si>
  <si>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</si>
  <si>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</si>
  <si>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</si>
  <si>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</si>
  <si>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</si>
  <si>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</si>
  <si>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</si>
  <si>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</si>
  <si>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</si>
  <si>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</si>
  <si>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</si>
  <si>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</si>
  <si>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</si>
  <si>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</si>
  <si>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</si>
  <si>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</si>
  <si>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</si>
  <si>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</si>
  <si>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</si>
  <si>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</si>
  <si>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</si>
  <si>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</si>
  <si>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</si>
  <si>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</si>
  <si>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</si>
  <si>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</si>
  <si>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</si>
  <si>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</si>
  <si>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</si>
  <si>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</si>
  <si>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</si>
  <si>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</si>
  <si>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</si>
  <si>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</si>
  <si>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</si>
  <si>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</si>
  <si>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</si>
  <si>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</si>
  <si>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</si>
  <si>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</si>
  <si>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</si>
  <si>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</si>
  <si>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</si>
  <si>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</si>
  <si>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</si>
  <si>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</si>
  <si>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</si>
  <si>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</si>
  <si>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</si>
  <si>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</si>
  <si>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</si>
  <si>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</si>
  <si>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</si>
  <si>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</si>
  <si>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</si>
  <si>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</si>
  <si>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</si>
  <si>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</si>
  <si>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</si>
  <si>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</si>
  <si>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</si>
  <si>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</si>
  <si>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</si>
  <si>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</si>
  <si>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</si>
  <si>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</si>
  <si>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</si>
  <si>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</si>
  <si>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</si>
  <si>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</si>
  <si>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</si>
  <si>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</si>
  <si>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</si>
  <si>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</si>
  <si>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</si>
  <si>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</si>
  <si>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</si>
  <si>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</si>
  <si>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</si>
  <si>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</si>
  <si>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</si>
  <si>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</si>
  <si>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</si>
  <si>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</si>
  <si>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</si>
  <si>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</si>
  <si>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</si>
  <si>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</si>
  <si>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</si>
  <si>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</si>
  <si>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</si>
  <si>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</si>
  <si>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</si>
  <si>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</si>
  <si>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</si>
  <si>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</si>
  <si>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</si>
  <si>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</si>
  <si>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</si>
  <si>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</si>
  <si>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</si>
  <si>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</si>
  <si>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</si>
  <si>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</si>
  <si>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</si>
  <si>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</si>
  <si>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</si>
  <si>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</si>
  <si>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</si>
  <si>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</si>
  <si>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</si>
  <si>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</si>
  <si>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</si>
  <si>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</si>
  <si>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</si>
  <si>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</si>
  <si>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</si>
  <si>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</si>
  <si>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</si>
  <si>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</si>
  <si>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</si>
  <si>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</si>
  <si>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</si>
  <si>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</si>
  <si>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</si>
  <si>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</si>
  <si>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</si>
  <si>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</si>
  <si>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</si>
  <si>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</si>
  <si>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</si>
  <si>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</si>
  <si>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</si>
  <si>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</si>
  <si>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</si>
  <si>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</si>
  <si>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</si>
  <si>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</si>
  <si>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</si>
  <si>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</si>
  <si>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</si>
  <si>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</si>
  <si>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</si>
  <si>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</si>
  <si>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</si>
  <si>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</si>
  <si>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</si>
  <si>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</si>
  <si>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</si>
  <si>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</si>
  <si>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</si>
  <si>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</si>
  <si>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</si>
  <si>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</si>
  <si>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</si>
  <si>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</si>
  <si>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</si>
  <si>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</si>
  <si>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</si>
  <si>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</si>
  <si>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</si>
  <si>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</si>
  <si>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</si>
  <si>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</si>
  <si>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</si>
  <si>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</si>
  <si>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</si>
  <si>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</si>
  <si>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</si>
  <si>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</si>
  <si>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</si>
  <si>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</si>
  <si>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</si>
  <si>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</si>
  <si>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</si>
  <si>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</si>
  <si>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</si>
  <si>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</si>
  <si>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</si>
  <si>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</si>
  <si>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</si>
  <si>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</si>
  <si>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</si>
  <si>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</si>
  <si>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</si>
  <si>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</si>
  <si>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</si>
  <si>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</si>
  <si>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</si>
  <si>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</si>
  <si>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</si>
  <si>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</si>
  <si>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</si>
  <si>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</si>
  <si>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</si>
  <si>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</si>
  <si>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</si>
  <si>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</si>
  <si>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</si>
  <si>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</si>
  <si>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</si>
  <si>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</si>
  <si>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</si>
  <si>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</si>
  <si>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</si>
  <si>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</si>
  <si>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</si>
  <si>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</si>
  <si>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</si>
  <si>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</si>
  <si>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</si>
  <si>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</si>
  <si>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</si>
  <si>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</si>
  <si>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</si>
  <si>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</si>
  <si>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</si>
  <si>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</si>
  <si>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</si>
  <si>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</si>
  <si>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</si>
  <si>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</si>
  <si>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</si>
  <si>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</si>
  <si>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</si>
  <si>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</si>
  <si>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</si>
  <si>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</si>
  <si>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</si>
  <si>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</si>
  <si>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</si>
  <si>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</si>
  <si>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</si>
  <si>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</si>
  <si>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</si>
  <si>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</si>
  <si>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</si>
  <si>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</si>
  <si>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</si>
  <si>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</si>
  <si>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</si>
  <si>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</si>
  <si>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</si>
  <si>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</si>
  <si>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</si>
  <si>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</si>
  <si>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</si>
  <si>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</si>
  <si>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</si>
  <si>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</si>
  <si>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</si>
  <si>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</si>
  <si>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</si>
  <si>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</si>
  <si>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</si>
  <si>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</si>
  <si>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</si>
  <si>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</si>
  <si>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</si>
  <si>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</si>
  <si>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</si>
  <si>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</si>
  <si>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</si>
  <si>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</si>
  <si>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</si>
  <si>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</si>
  <si>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</si>
  <si>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</si>
  <si>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</si>
  <si>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</si>
  <si>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</si>
  <si>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</si>
  <si>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</si>
  <si>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</si>
  <si>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</si>
  <si>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</si>
  <si>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</si>
  <si>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</si>
  <si>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</si>
  <si>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</si>
  <si>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</si>
  <si>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</si>
  <si>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</si>
  <si>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</si>
  <si>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</si>
  <si>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</si>
  <si>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</si>
  <si>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</si>
  <si>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</si>
  <si>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</si>
  <si>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</si>
  <si>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</si>
  <si>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</si>
  <si>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</si>
  <si>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</si>
  <si>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</si>
  <si>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</si>
  <si>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</si>
  <si>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</si>
  <si>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</si>
  <si>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</si>
  <si>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</si>
  <si>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</si>
  <si>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</si>
  <si>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</si>
  <si>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</si>
  <si>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</si>
  <si>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</si>
  <si>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</si>
  <si>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</si>
  <si>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</si>
  <si>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</si>
  <si>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</si>
  <si>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</si>
  <si>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</si>
  <si>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</si>
  <si>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</si>
  <si>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</si>
  <si>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</si>
  <si>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</si>
  <si>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</si>
  <si>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</si>
  <si>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</si>
  <si>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</si>
  <si>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</si>
  <si>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</si>
  <si>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</si>
  <si>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</si>
  <si>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</si>
  <si>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</si>
  <si>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</si>
  <si>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</si>
  <si>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</si>
  <si>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</si>
  <si>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</si>
  <si>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</si>
  <si>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</si>
  <si>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</si>
  <si>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</si>
  <si>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</si>
  <si>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</si>
  <si>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</si>
  <si>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</si>
  <si>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</si>
  <si>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</si>
  <si>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</si>
  <si>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</si>
  <si>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</si>
  <si>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</si>
  <si>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</si>
  <si>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</si>
  <si>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</si>
  <si>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</si>
  <si>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</si>
  <si>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</si>
  <si>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</si>
  <si>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</si>
  <si>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</si>
  <si>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</si>
  <si>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</si>
  <si>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</si>
  <si>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</si>
  <si>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</si>
  <si>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</si>
  <si>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</si>
  <si>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</si>
  <si>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</si>
  <si>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</si>
  <si>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</si>
  <si>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</si>
  <si>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</si>
  <si>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</si>
  <si>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</si>
  <si>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</si>
  <si>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</si>
  <si>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</si>
  <si>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</si>
  <si>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</si>
  <si>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</si>
  <si>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</si>
  <si>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</si>
  <si>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</si>
  <si>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</si>
  <si>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</si>
  <si>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</si>
  <si>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</si>
  <si>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</si>
  <si>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</si>
  <si>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</si>
  <si>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</si>
  <si>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</si>
  <si>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</si>
  <si>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</si>
  <si>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</si>
  <si>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</si>
  <si>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</si>
  <si>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</si>
  <si>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</si>
  <si>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</si>
  <si>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</si>
  <si>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</si>
  <si>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</si>
  <si>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</si>
  <si>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</si>
  <si>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</si>
  <si>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</si>
  <si>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</si>
  <si>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</si>
  <si>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</si>
  <si>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</si>
  <si>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</si>
  <si>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</si>
  <si>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</si>
  <si>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</si>
  <si>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</si>
  <si>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</si>
  <si>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</si>
  <si>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</si>
  <si>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</si>
  <si>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</si>
  <si>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</si>
  <si>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</si>
  <si>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</si>
  <si>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</si>
  <si>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</si>
  <si>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</si>
  <si>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</si>
  <si>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</si>
  <si>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</si>
  <si>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</si>
  <si>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</si>
  <si>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</si>
  <si>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</si>
  <si>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</si>
  <si>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</si>
  <si>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</si>
  <si>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</si>
  <si>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</si>
  <si>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</si>
  <si>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</si>
  <si>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</si>
  <si>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</si>
  <si>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</si>
  <si>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</si>
  <si>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</si>
  <si>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</si>
  <si>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</si>
  <si>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</si>
  <si>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</si>
  <si>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</si>
  <si>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</si>
  <si>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</si>
  <si>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</si>
  <si>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</si>
  <si>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</si>
  <si>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</si>
  <si>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</si>
  <si>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</si>
  <si>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</si>
  <si>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</si>
  <si>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</si>
  <si>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</si>
  <si>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</si>
  <si>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</si>
  <si>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</si>
  <si>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</si>
  <si>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</si>
  <si>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</si>
  <si>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</si>
  <si>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</si>
  <si>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</si>
  <si>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</si>
  <si>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</si>
  <si>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</si>
  <si>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</si>
  <si>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</si>
  <si>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</si>
  <si>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</si>
  <si>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</si>
  <si>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</si>
  <si>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</si>
  <si>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</si>
  <si>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</si>
  <si>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</si>
  <si>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</si>
  <si>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</si>
  <si>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</si>
  <si>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</si>
  <si>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</si>
  <si>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</si>
  <si>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</si>
  <si>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</si>
  <si>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</si>
  <si>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</si>
  <si>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</si>
  <si>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</si>
  <si>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</si>
  <si>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</si>
  <si>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</si>
  <si>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</si>
  <si>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</si>
  <si>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</si>
  <si>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</si>
  <si>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</si>
  <si>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</si>
  <si>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</si>
  <si>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</si>
  <si>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</si>
  <si>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</si>
  <si>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</si>
  <si>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</si>
  <si>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</si>
  <si>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</si>
  <si>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</si>
  <si>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</si>
  <si>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</si>
  <si>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</si>
  <si>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</si>
  <si>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</si>
  <si>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</si>
  <si>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</si>
  <si>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</si>
  <si>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</si>
  <si>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</si>
  <si>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</si>
  <si>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</si>
  <si>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</si>
  <si>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</si>
  <si>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</si>
  <si>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</si>
  <si>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</si>
  <si>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</si>
  <si>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</si>
  <si>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</si>
  <si>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</si>
  <si>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</si>
  <si>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</si>
  <si>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</si>
  <si>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</si>
  <si>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</si>
  <si>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</si>
  <si>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</si>
  <si>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</si>
  <si>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</si>
  <si>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</si>
  <si>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</si>
  <si>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</si>
  <si>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</si>
  <si>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</si>
  <si>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</si>
  <si>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</si>
  <si>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</si>
  <si>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</si>
  <si>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</si>
  <si>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</si>
  <si>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</si>
  <si>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</si>
  <si>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</si>
  <si>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</si>
  <si>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</si>
  <si>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</si>
  <si>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</si>
  <si>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</si>
  <si>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</si>
  <si>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</si>
  <si>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</si>
  <si>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</si>
  <si>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</si>
  <si>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</si>
  <si>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</si>
  <si>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</si>
  <si>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</si>
  <si>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</si>
  <si>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</si>
  <si>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</si>
  <si>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</si>
  <si>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</si>
  <si>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</si>
  <si>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</si>
  <si>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</si>
  <si>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</si>
  <si>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</si>
  <si>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</si>
  <si>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</si>
  <si>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</si>
  <si>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</si>
  <si>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</si>
  <si>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</si>
  <si>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</si>
  <si>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</si>
  <si>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</si>
  <si>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</si>
  <si>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</si>
  <si>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</si>
  <si>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</si>
  <si>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</si>
  <si>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</si>
  <si>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</si>
  <si>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</si>
  <si>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</si>
  <si>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</si>
  <si>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</si>
  <si>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</si>
  <si>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</si>
  <si>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</si>
  <si>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</si>
  <si>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</si>
  <si>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</si>
  <si>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</si>
  <si>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</si>
  <si>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</si>
  <si>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</si>
  <si>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</si>
  <si>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</si>
  <si>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</si>
  <si>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</si>
  <si>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</si>
  <si>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</si>
  <si>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</si>
  <si>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</si>
  <si>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</si>
  <si>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</si>
  <si>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</si>
  <si>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</si>
  <si>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</si>
  <si>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</si>
  <si>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</si>
  <si>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</si>
  <si>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</si>
  <si>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</si>
  <si>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</si>
  <si>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</si>
  <si>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</si>
  <si>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</si>
  <si>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</si>
  <si>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</si>
  <si>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</si>
  <si>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</si>
  <si>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</si>
  <si>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</si>
  <si>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</si>
  <si>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</si>
  <si>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</si>
  <si>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</si>
  <si>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</si>
  <si>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</si>
  <si>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</si>
  <si>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</si>
  <si>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</si>
  <si>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</si>
  <si>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</si>
  <si>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</si>
  <si>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</si>
  <si>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</si>
  <si>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</si>
  <si>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</si>
  <si>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</si>
  <si>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</si>
  <si>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</si>
  <si>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</si>
  <si>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</si>
  <si>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</si>
  <si>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</si>
  <si>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</si>
  <si>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</si>
  <si>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</si>
  <si>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</si>
  <si>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</si>
  <si>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</si>
  <si>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</si>
  <si>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</si>
  <si>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</si>
  <si>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</si>
  <si>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</si>
  <si>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</si>
  <si>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</si>
  <si>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</si>
  <si>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</si>
  <si>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</si>
  <si>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</si>
  <si>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</si>
  <si>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</si>
  <si>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</si>
  <si>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</si>
  <si>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</si>
  <si>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</si>
  <si>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</si>
  <si>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</si>
  <si>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</si>
  <si>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</si>
  <si>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</si>
  <si>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</si>
  <si>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</si>
  <si>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</si>
  <si>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</si>
  <si>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</si>
  <si>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</si>
  <si>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</si>
  <si>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</si>
  <si>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</si>
  <si>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</si>
  <si>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</si>
  <si>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</si>
  <si>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</si>
  <si>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</si>
  <si>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</si>
  <si>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</si>
  <si>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</si>
  <si>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</si>
  <si>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</si>
  <si>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</si>
  <si>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</si>
  <si>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</si>
  <si>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</si>
  <si>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</si>
  <si>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</si>
  <si>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</si>
  <si>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</si>
  <si>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</si>
  <si>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</si>
  <si>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</si>
  <si>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</si>
  <si>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</si>
  <si>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</si>
  <si>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</si>
  <si>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</si>
  <si>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</si>
  <si>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</si>
  <si>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</si>
  <si>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</si>
  <si>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</si>
  <si>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</si>
  <si>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</si>
  <si>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</si>
  <si>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</si>
  <si>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</si>
  <si>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</si>
  <si>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</si>
  <si>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</si>
  <si>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</si>
  <si>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</si>
  <si>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</si>
  <si>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</si>
  <si>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</si>
  <si>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</si>
  <si>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</si>
  <si>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</si>
  <si>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</si>
  <si>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</si>
  <si>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</si>
  <si>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</si>
  <si>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</si>
  <si>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</si>
  <si>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</si>
  <si>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</si>
  <si>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</si>
  <si>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</si>
  <si>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</si>
  <si>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</si>
  <si>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</si>
  <si>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</si>
  <si>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</si>
  <si>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</si>
  <si>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</si>
  <si>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</si>
  <si>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</si>
  <si>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</si>
  <si>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</si>
  <si>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</si>
  <si>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</si>
  <si>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</si>
  <si>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</si>
  <si>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</si>
  <si>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</si>
  <si>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</si>
  <si>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</si>
  <si>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</si>
  <si>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</si>
  <si>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</si>
  <si>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</si>
  <si>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</si>
  <si>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</si>
  <si>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</si>
  <si>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</si>
  <si>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</si>
  <si>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</si>
  <si>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</si>
  <si>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</si>
  <si>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</si>
  <si>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</si>
  <si>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</si>
  <si>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</si>
  <si>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</si>
  <si>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</si>
  <si>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</si>
  <si>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</si>
  <si>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</si>
  <si>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</si>
  <si>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</si>
  <si>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</si>
  <si>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</si>
  <si>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</si>
  <si>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</si>
  <si>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</si>
  <si>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</si>
  <si>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</si>
  <si>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</si>
  <si>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</si>
  <si>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</si>
  <si>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</si>
  <si>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</si>
  <si>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</si>
  <si>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</si>
  <si>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</si>
  <si>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</si>
  <si>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</si>
  <si>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</si>
  <si>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</si>
  <si>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</si>
  <si>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</si>
  <si>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</si>
  <si>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</si>
  <si>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</si>
  <si>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</si>
  <si>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</si>
  <si>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</si>
  <si>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</si>
  <si>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</si>
  <si>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</si>
  <si>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</si>
  <si>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</si>
  <si>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</si>
  <si>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</si>
  <si>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</si>
  <si>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</si>
  <si>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</si>
  <si>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</si>
  <si>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</si>
  <si>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</si>
  <si>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</si>
  <si>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</si>
  <si>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</si>
  <si>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</si>
  <si>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</si>
  <si>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</si>
  <si>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</si>
  <si>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</si>
  <si>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</si>
  <si>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</si>
  <si>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</si>
  <si>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</si>
  <si>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</si>
  <si>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</si>
  <si>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</si>
  <si>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</si>
  <si>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</si>
  <si>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</si>
  <si>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</si>
  <si>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</si>
  <si>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</si>
  <si>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</si>
  <si>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</si>
  <si>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</si>
  <si>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</si>
  <si>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</si>
  <si>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</si>
  <si>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</si>
  <si>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</si>
  <si>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</si>
  <si>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</si>
  <si>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</si>
  <si>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</si>
  <si>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</si>
  <si>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</si>
  <si>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</si>
  <si>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</si>
  <si>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</si>
  <si>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</si>
  <si>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</si>
  <si>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</si>
  <si>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</si>
  <si>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</si>
  <si>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</si>
  <si>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</si>
  <si>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</si>
  <si>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</si>
  <si>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</si>
  <si>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</si>
  <si>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</si>
  <si>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</si>
  <si>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</si>
  <si>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</si>
  <si>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</si>
  <si>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</si>
  <si>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</si>
  <si>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</si>
  <si>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</si>
  <si>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</si>
  <si>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</si>
  <si>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</si>
  <si>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</si>
  <si>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</si>
  <si>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</si>
  <si>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</si>
  <si>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</si>
  <si>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</si>
  <si>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</si>
  <si>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</si>
  <si>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</si>
  <si>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</si>
  <si>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</si>
  <si>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</si>
  <si>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</si>
  <si>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</si>
  <si>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</si>
  <si>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</si>
  <si>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</si>
  <si>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</si>
  <si>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</si>
  <si>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</si>
  <si>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</si>
  <si>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</si>
  <si>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</si>
  <si>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</si>
  <si>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</si>
  <si>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</si>
  <si>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</si>
  <si>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</si>
  <si>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</si>
  <si>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</si>
  <si>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</si>
  <si>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</si>
  <si>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</si>
  <si>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</si>
  <si>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</si>
  <si>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</si>
  <si>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</si>
  <si>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</si>
  <si>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</si>
  <si>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</si>
  <si>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</si>
  <si>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</si>
  <si>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</si>
  <si>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</si>
  <si>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</si>
  <si>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</si>
  <si>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</si>
  <si>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</si>
  <si>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</si>
  <si>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</si>
  <si>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</si>
  <si>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</si>
  <si>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</si>
  <si>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</si>
  <si>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</si>
  <si>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</si>
  <si>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</si>
  <si>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</si>
  <si>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</si>
  <si>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</si>
  <si>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</si>
  <si>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</si>
  <si>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</si>
  <si>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</si>
  <si>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</si>
  <si>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</si>
  <si>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</si>
  <si>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</si>
  <si>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</si>
  <si>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</si>
  <si>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</si>
  <si>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</si>
  <si>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</si>
  <si>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</si>
  <si>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</si>
  <si>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</si>
  <si>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</si>
  <si>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</si>
  <si>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</si>
  <si>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</si>
  <si>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</si>
  <si>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</si>
  <si>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</si>
  <si>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</si>
  <si>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</si>
  <si>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</si>
  <si>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</si>
  <si>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</si>
  <si>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</si>
  <si>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</si>
  <si>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</si>
  <si>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</si>
  <si>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</si>
  <si>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</si>
  <si>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</si>
  <si>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</si>
  <si>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</si>
  <si>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</si>
  <si>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</si>
  <si>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</si>
  <si>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</si>
  <si>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</si>
  <si>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</si>
  <si>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</si>
  <si>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</si>
  <si>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</si>
  <si>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</si>
  <si>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</si>
  <si>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</si>
  <si>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</si>
  <si>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</si>
  <si>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</si>
  <si>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</si>
  <si>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</si>
  <si>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</si>
  <si>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</si>
  <si>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</si>
  <si>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</si>
  <si>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</si>
  <si>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</si>
  <si>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</si>
  <si>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</si>
  <si>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</si>
  <si>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</si>
  <si>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</si>
  <si>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</si>
  <si>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</si>
  <si>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</si>
  <si>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</si>
  <si>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</si>
  <si>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</si>
  <si>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</si>
  <si>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</si>
  <si>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</si>
  <si>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</si>
  <si>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</si>
  <si>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</si>
  <si>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</si>
  <si>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</si>
  <si>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</si>
  <si>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</si>
  <si>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</si>
  <si>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</si>
  <si>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</si>
  <si>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</si>
  <si>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</si>
  <si>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</si>
  <si>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</si>
  <si>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</si>
  <si>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</si>
  <si>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</si>
  <si>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</si>
  <si>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</si>
  <si>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</si>
  <si>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</si>
  <si>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</si>
  <si>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</si>
  <si>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</si>
  <si>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</si>
  <si>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</si>
  <si>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</si>
  <si>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</si>
  <si>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</si>
  <si>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</si>
  <si>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</si>
  <si>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</si>
  <si>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</si>
  <si>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</si>
  <si>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</si>
  <si>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</si>
  <si>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</si>
  <si>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</si>
  <si>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</si>
  <si>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</si>
  <si>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</si>
  <si>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</si>
  <si>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</si>
  <si>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</si>
  <si>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</si>
  <si>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</si>
  <si>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</si>
  <si>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</si>
  <si>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</si>
  <si>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</si>
  <si>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</si>
  <si>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</si>
  <si>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</si>
  <si>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</si>
  <si>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</si>
  <si>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</si>
  <si>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</si>
  <si>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</si>
  <si>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</si>
  <si>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</si>
  <si>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</si>
  <si>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</si>
  <si>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</si>
  <si>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</si>
  <si>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</si>
  <si>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</si>
  <si>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</si>
  <si>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</si>
  <si>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</si>
  <si>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</si>
  <si>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</si>
  <si>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</si>
  <si>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</si>
  <si>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</si>
  <si>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</si>
  <si>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</si>
  <si>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</si>
  <si>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</si>
  <si>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</si>
  <si>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</si>
  <si>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</si>
  <si>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</si>
  <si>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</si>
  <si>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</si>
  <si>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</si>
  <si>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</si>
  <si>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</si>
  <si>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</si>
  <si>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</si>
  <si>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</si>
  <si>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</si>
  <si>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</si>
  <si>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</si>
  <si>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</si>
  <si>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</si>
  <si>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</si>
  <si>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</si>
  <si>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</si>
  <si>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</si>
  <si>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</si>
  <si>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</si>
  <si>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</si>
  <si>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</si>
  <si>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</si>
  <si>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</si>
  <si>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</si>
  <si>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</si>
  <si>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</si>
  <si>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</si>
  <si>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</si>
  <si>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</si>
  <si>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</si>
  <si>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</si>
  <si>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</si>
  <si>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</si>
  <si>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</si>
  <si>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</si>
  <si>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</si>
  <si>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</si>
  <si>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</si>
  <si>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</si>
  <si>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</si>
  <si>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</si>
  <si>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</si>
  <si>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</si>
  <si>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</si>
  <si>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</si>
  <si>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</si>
  <si>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</si>
  <si>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</si>
  <si>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</si>
  <si>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</si>
  <si>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</si>
  <si>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</si>
  <si>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</si>
  <si>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</si>
  <si>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</si>
  <si>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</si>
  <si>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</si>
  <si>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</si>
  <si>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</si>
  <si>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</si>
  <si>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</si>
  <si>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</si>
  <si>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</si>
  <si>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</si>
  <si>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</si>
  <si>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</si>
  <si>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</si>
  <si>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</si>
  <si>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</si>
  <si>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</si>
  <si>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</si>
  <si>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</si>
  <si>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</si>
  <si>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</si>
  <si>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</si>
  <si>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</si>
  <si>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</si>
  <si>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</si>
  <si>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</si>
  <si>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</si>
  <si>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</si>
  <si>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</si>
  <si>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</si>
  <si>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</si>
  <si>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</si>
  <si>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</si>
  <si>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</si>
  <si>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</si>
  <si>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</si>
  <si>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</si>
  <si>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</si>
  <si>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</si>
  <si>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</si>
  <si>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</si>
  <si>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</si>
  <si>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</si>
  <si>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</si>
  <si>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</si>
  <si>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</si>
  <si>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</si>
  <si>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</si>
  <si>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</si>
  <si>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</si>
  <si>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</si>
  <si>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</si>
  <si>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</si>
  <si>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</si>
  <si>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</si>
  <si>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</si>
  <si>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</si>
  <si>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</si>
  <si>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</si>
  <si>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</si>
  <si>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</si>
  <si>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</si>
  <si>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</si>
  <si>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</si>
  <si>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</si>
  <si>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</si>
  <si>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</si>
  <si>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</si>
  <si>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</si>
  <si>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</si>
  <si>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</si>
  <si>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</si>
  <si>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</si>
  <si>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</si>
  <si>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</si>
  <si>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</si>
  <si>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</si>
  <si>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</si>
  <si>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</si>
  <si>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</si>
  <si>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</si>
  <si>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</si>
  <si>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</si>
  <si>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</si>
  <si>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</si>
  <si>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</si>
  <si>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</si>
  <si>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</si>
  <si>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</si>
  <si>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</si>
  <si>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</si>
  <si>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</si>
  <si>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</si>
  <si>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</si>
  <si>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</si>
  <si>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</si>
  <si>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</si>
  <si>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</si>
  <si>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</si>
  <si>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</si>
  <si>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</si>
  <si>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</si>
  <si>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</si>
  <si>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</si>
  <si>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</si>
  <si>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</si>
  <si>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</si>
  <si>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</si>
  <si>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</si>
  <si>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</si>
  <si>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</si>
  <si>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</si>
  <si>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</si>
  <si>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</si>
  <si>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</si>
  <si>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</si>
  <si>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</si>
  <si>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</si>
  <si>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</si>
  <si>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</si>
  <si>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</si>
  <si>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</si>
  <si>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</si>
  <si>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</si>
  <si>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</si>
  <si>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</si>
  <si>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</si>
  <si>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</si>
  <si>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</si>
  <si>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</si>
  <si>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</si>
  <si>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</si>
  <si>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</si>
  <si>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</si>
  <si>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</si>
  <si>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</si>
  <si>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</si>
  <si>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</si>
  <si>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</si>
  <si>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</si>
  <si>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</si>
  <si>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</si>
  <si>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</si>
  <si>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</si>
  <si>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</si>
  <si>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</si>
  <si>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</si>
  <si>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</si>
  <si>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</si>
  <si>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</si>
  <si>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</si>
  <si>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</si>
  <si>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</si>
  <si>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</si>
  <si>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</si>
  <si>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</si>
  <si>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</si>
  <si>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</si>
  <si>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</si>
  <si>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</si>
  <si>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</si>
  <si>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</si>
  <si>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</si>
  <si>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</si>
  <si>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</si>
  <si>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</si>
  <si>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</si>
  <si>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</si>
  <si>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</si>
  <si>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</si>
  <si>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</si>
  <si>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</si>
  <si>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</si>
  <si>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</si>
  <si>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</si>
  <si>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</si>
  <si>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</si>
  <si>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</si>
  <si>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</si>
  <si>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</si>
  <si>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</si>
  <si>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</si>
  <si>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</si>
  <si>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</si>
  <si>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</si>
  <si>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</si>
  <si>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</si>
  <si>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</si>
  <si>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</si>
  <si>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</si>
  <si>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</si>
  <si>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</si>
  <si>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</si>
  <si>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</si>
  <si>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</si>
  <si>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</si>
  <si>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</si>
  <si>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</si>
  <si>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</si>
  <si>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</si>
  <si>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</si>
  <si>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</si>
  <si>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</si>
  <si>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</si>
  <si>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</si>
  <si>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</si>
  <si>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</si>
  <si>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</si>
  <si>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</si>
  <si>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</si>
  <si>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</si>
  <si>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</si>
  <si>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</si>
  <si>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</si>
  <si>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</si>
  <si>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</si>
  <si>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</si>
  <si>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</si>
  <si>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</si>
  <si>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</si>
  <si>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</si>
  <si>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</si>
  <si>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</si>
  <si>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</si>
  <si>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</si>
  <si>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</si>
  <si>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</si>
  <si>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</si>
  <si>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</si>
  <si>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</si>
  <si>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</si>
  <si>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</si>
  <si>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</si>
  <si>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</si>
  <si>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</si>
  <si>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</si>
  <si>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</si>
  <si>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</si>
  <si>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</si>
  <si>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</si>
  <si>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</si>
  <si>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</si>
  <si>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</si>
  <si>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</si>
  <si>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</si>
  <si>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</si>
  <si>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</si>
  <si>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</si>
  <si>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</si>
  <si>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</si>
  <si>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</si>
  <si>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</si>
  <si>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</si>
  <si>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</si>
  <si>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</si>
  <si>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</si>
  <si>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</si>
  <si>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</si>
  <si>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</si>
  <si>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</si>
  <si>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</si>
  <si>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</si>
  <si>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</si>
  <si>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</si>
  <si>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</si>
  <si>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</si>
  <si>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</si>
  <si>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</si>
  <si>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</si>
  <si>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</si>
  <si>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</si>
  <si>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</si>
  <si>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</si>
  <si>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</si>
  <si>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</si>
  <si>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</si>
  <si>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</si>
  <si>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</si>
  <si>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</si>
  <si>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</si>
  <si>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</si>
  <si>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</si>
  <si>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</si>
  <si>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</si>
  <si>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</si>
  <si>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</si>
  <si>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</si>
  <si>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</si>
  <si>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</si>
  <si>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</si>
  <si>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</si>
  <si>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</si>
  <si>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</si>
  <si>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</si>
  <si>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</si>
  <si>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</si>
  <si>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</si>
  <si>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</si>
  <si>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</si>
  <si>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</si>
  <si>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</si>
  <si>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</si>
  <si>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</si>
  <si>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</si>
  <si>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</si>
  <si>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</si>
  <si>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</si>
  <si>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</si>
  <si>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</si>
  <si>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</si>
  <si>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</si>
  <si>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</si>
  <si>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</si>
  <si>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</si>
  <si>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</si>
  <si>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</si>
  <si>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</si>
  <si>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</si>
  <si>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</si>
  <si>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</si>
  <si>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</si>
  <si>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</si>
  <si>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</si>
  <si>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</si>
  <si>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</si>
  <si>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</si>
  <si>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</si>
  <si>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</si>
  <si>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</si>
  <si>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</si>
  <si>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</si>
  <si>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</si>
  <si>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</si>
  <si>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</si>
  <si>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</si>
  <si>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</si>
  <si>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</si>
  <si>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</si>
  <si>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</si>
  <si>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</si>
  <si>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</si>
  <si>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</si>
  <si>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</si>
  <si>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</si>
  <si>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</si>
  <si>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</si>
  <si>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</si>
  <si>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</si>
  <si>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</si>
  <si>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</si>
  <si>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</si>
  <si>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</si>
  <si>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</si>
  <si>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</si>
  <si>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</si>
  <si>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</si>
  <si>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</si>
  <si>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</si>
  <si>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</si>
  <si>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</si>
  <si>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</si>
  <si>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</si>
  <si>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</si>
  <si>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</si>
  <si>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</si>
  <si>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</si>
  <si>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</si>
  <si>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</si>
  <si>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</si>
  <si>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</si>
  <si>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</si>
  <si>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</si>
  <si>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</si>
  <si>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</si>
  <si>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</si>
  <si>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</si>
  <si>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</si>
  <si>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</si>
  <si>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</si>
  <si>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</si>
  <si>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</si>
  <si>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</si>
  <si>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</si>
  <si>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</si>
  <si>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</si>
  <si>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</si>
  <si>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</si>
  <si>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</si>
  <si>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</si>
  <si>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</si>
  <si>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</si>
  <si>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</si>
  <si>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</si>
  <si>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</si>
  <si>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</si>
  <si>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</si>
  <si>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</si>
  <si>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</si>
  <si>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</si>
  <si>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</si>
  <si>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</si>
  <si>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</si>
  <si>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</si>
  <si>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</si>
  <si>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</si>
  <si>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</si>
  <si>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</si>
  <si>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</si>
  <si>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</si>
  <si>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</si>
  <si>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</si>
  <si>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</si>
  <si>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</si>
  <si>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</si>
  <si>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</si>
  <si>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</si>
  <si>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</si>
  <si>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</si>
  <si>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</si>
  <si>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</si>
  <si>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</si>
  <si>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</si>
  <si>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</si>
  <si>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</si>
  <si>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</si>
  <si>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</si>
  <si>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</si>
  <si>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</si>
  <si>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</si>
  <si>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</si>
  <si>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</si>
  <si>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</si>
  <si>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</si>
  <si>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</si>
  <si>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</si>
  <si>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</si>
  <si>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</si>
  <si>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</si>
  <si>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</si>
  <si>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</si>
  <si>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</si>
  <si>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</si>
  <si>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</si>
  <si>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</si>
  <si>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</si>
  <si>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</si>
  <si>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</si>
  <si>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</si>
  <si>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</si>
  <si>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</si>
  <si>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</si>
  <si>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</si>
  <si>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</si>
  <si>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</si>
  <si>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</si>
  <si>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</si>
  <si>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</si>
  <si>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</si>
  <si>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</si>
  <si>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</si>
  <si>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</si>
  <si>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</si>
  <si>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</si>
  <si>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</si>
  <si>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</si>
  <si>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</si>
  <si>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</si>
  <si>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</si>
  <si>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</si>
  <si>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</si>
  <si>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</si>
  <si>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</si>
  <si>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</si>
  <si>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</si>
  <si>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</si>
  <si>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</si>
  <si>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</si>
  <si>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</si>
  <si>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</si>
  <si>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</si>
  <si>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</si>
  <si>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</si>
  <si>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</si>
  <si>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</si>
  <si>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</si>
  <si>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</si>
  <si>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</si>
  <si>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</si>
  <si>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</si>
  <si>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</si>
  <si>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</si>
  <si>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</si>
  <si>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</si>
  <si>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</si>
  <si>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</si>
  <si>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</si>
  <si>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</si>
  <si>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</si>
  <si>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</si>
  <si>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</si>
  <si>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</si>
  <si>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</si>
  <si>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</si>
  <si>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</si>
  <si>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</si>
  <si>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</si>
  <si>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</si>
  <si>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</si>
  <si>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</si>
  <si>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</si>
  <si>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</si>
  <si>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</si>
  <si>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</si>
  <si>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</si>
  <si>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</si>
  <si>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</si>
  <si>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</si>
  <si>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</si>
  <si>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</si>
  <si>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</si>
  <si>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</si>
  <si>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</si>
  <si>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</si>
  <si>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</si>
  <si>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</si>
  <si>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</si>
  <si>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</si>
  <si>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</si>
  <si>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</si>
  <si>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</si>
  <si>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</si>
  <si>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</si>
  <si>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</si>
  <si>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</si>
  <si>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</si>
  <si>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</si>
  <si>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</si>
  <si>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</si>
  <si>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</si>
  <si>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</si>
  <si>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</si>
  <si>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</si>
  <si>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</si>
  <si>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</si>
  <si>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</si>
  <si>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</si>
  <si>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</si>
  <si>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</si>
  <si>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</si>
  <si>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</si>
  <si>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</si>
  <si>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</si>
  <si>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</si>
  <si>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</si>
  <si>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</si>
  <si>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</si>
  <si>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</si>
  <si>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</si>
  <si>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</si>
  <si>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</si>
  <si>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</si>
  <si>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</si>
  <si>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</si>
  <si>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</si>
  <si>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</si>
  <si>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</si>
  <si>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</si>
  <si>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</si>
  <si>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</si>
  <si>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</si>
  <si>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</si>
  <si>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</si>
  <si>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</si>
  <si>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</si>
  <si>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</si>
  <si>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</si>
  <si>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</si>
  <si>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</si>
  <si>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</si>
  <si>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</si>
  <si>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</si>
  <si>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</si>
  <si>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</si>
  <si>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</si>
  <si>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</si>
  <si>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</si>
  <si>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</si>
  <si>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</si>
  <si>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</si>
  <si>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</si>
  <si>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</si>
  <si>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</si>
  <si>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</si>
  <si>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</si>
  <si>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</si>
  <si>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</si>
  <si>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</si>
  <si>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</si>
  <si>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</si>
  <si>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</si>
  <si>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</si>
  <si>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</si>
  <si>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</si>
  <si>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</si>
  <si>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</si>
  <si>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</si>
  <si>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</si>
  <si>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</si>
  <si>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</si>
  <si>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</si>
  <si>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</si>
  <si>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</si>
  <si>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</si>
  <si>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</si>
  <si>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</si>
  <si>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</si>
  <si>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</si>
  <si>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</si>
  <si>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</si>
  <si>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</si>
  <si>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</si>
  <si>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</si>
  <si>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</si>
  <si>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</si>
  <si>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</si>
  <si>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</si>
  <si>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</si>
  <si>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</si>
  <si>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</si>
  <si>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</si>
  <si>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</si>
  <si>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</si>
  <si>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</si>
  <si>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</si>
  <si>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</si>
  <si>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</si>
  <si>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</si>
  <si>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</si>
  <si>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</si>
  <si>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</si>
  <si>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</si>
  <si>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</si>
  <si>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</si>
  <si>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</si>
  <si>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</si>
  <si>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</si>
  <si>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</si>
  <si>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</si>
  <si>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</si>
  <si>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</si>
  <si>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</si>
  <si>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</si>
  <si>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</si>
  <si>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</si>
  <si>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</si>
  <si>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</si>
  <si>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</si>
  <si>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</si>
  <si>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</si>
  <si>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</si>
  <si>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</si>
  <si>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</si>
  <si>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</si>
  <si>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</si>
  <si>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</si>
  <si>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</si>
  <si>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</si>
  <si>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</si>
  <si>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</si>
  <si>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</si>
  <si>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</si>
  <si>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</si>
  <si>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</si>
  <si>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</si>
  <si>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</si>
  <si>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</si>
  <si>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</si>
  <si>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</si>
  <si>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</si>
  <si>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</si>
  <si>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</si>
  <si>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</si>
  <si>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</si>
  <si>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</si>
  <si>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</si>
  <si>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</si>
  <si>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</si>
  <si>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</si>
  <si>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</si>
  <si>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</si>
  <si>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</si>
  <si>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</si>
  <si>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</si>
  <si>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</si>
  <si>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</si>
  <si>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</si>
  <si>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</si>
  <si>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</si>
  <si>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</si>
  <si>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</si>
  <si>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</si>
  <si>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</si>
  <si>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</si>
  <si>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</si>
  <si>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</si>
  <si>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</si>
  <si>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</si>
  <si>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</si>
  <si>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</si>
  <si>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</si>
  <si>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</si>
  <si>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</si>
  <si>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</si>
  <si>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</si>
  <si>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</si>
  <si>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</si>
  <si>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</si>
  <si>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</si>
  <si>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</si>
  <si>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</si>
  <si>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</si>
  <si>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</si>
  <si>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</si>
  <si>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</si>
  <si>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</si>
  <si>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</si>
  <si>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</si>
  <si>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</si>
  <si>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</si>
  <si>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</si>
  <si>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</si>
  <si>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</si>
  <si>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</si>
  <si>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</si>
  <si>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</si>
  <si>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</si>
  <si>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</si>
  <si>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</si>
  <si>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</si>
  <si>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</si>
  <si>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</si>
  <si>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</si>
  <si>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</si>
  <si>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</si>
  <si>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</si>
  <si>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</si>
  <si>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</si>
  <si>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</si>
  <si>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</si>
  <si>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</si>
  <si>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</si>
  <si>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</si>
  <si>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</si>
  <si>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</si>
  <si>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</si>
  <si>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</si>
  <si>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</si>
  <si>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</si>
  <si>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</si>
  <si>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</si>
  <si>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</si>
  <si>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</si>
  <si>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</si>
  <si>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</si>
  <si>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</si>
  <si>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</si>
  <si>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</si>
  <si>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</si>
  <si>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</si>
  <si>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</si>
  <si>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</si>
  <si>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</si>
  <si>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</si>
  <si>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</si>
  <si>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</si>
  <si>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</si>
  <si>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</si>
  <si>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</si>
  <si>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</si>
  <si>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</si>
  <si>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</si>
  <si>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</si>
  <si>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</si>
  <si>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</si>
  <si>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</si>
  <si>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</si>
  <si>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</si>
  <si>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</si>
  <si>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</si>
  <si>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</si>
  <si>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</si>
  <si>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</si>
  <si>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</si>
  <si>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</si>
  <si>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</si>
  <si>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</si>
  <si>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</si>
  <si>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</si>
  <si>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</si>
  <si>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</si>
  <si>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</si>
  <si>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</si>
  <si>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</si>
  <si>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</si>
  <si>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</si>
  <si>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</si>
  <si>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</si>
  <si>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</si>
  <si>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</si>
  <si>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</si>
  <si>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</si>
  <si>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</si>
  <si>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</si>
  <si>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</si>
  <si>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</si>
  <si>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</si>
  <si>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</si>
  <si>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</si>
  <si>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</si>
  <si>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</si>
  <si>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</si>
  <si>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</si>
  <si>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</si>
  <si>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</si>
  <si>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</si>
  <si>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</si>
  <si>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</si>
  <si>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</si>
  <si>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</si>
  <si>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</si>
  <si>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</si>
  <si>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</si>
  <si>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</si>
  <si>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</si>
  <si>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</si>
  <si>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</si>
  <si>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</si>
  <si>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</si>
  <si>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</si>
  <si>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</si>
  <si>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</si>
  <si>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</si>
  <si>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</si>
  <si>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</si>
  <si>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</si>
  <si>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</si>
  <si>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</si>
  <si>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</si>
  <si>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</si>
  <si>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</si>
  <si>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</si>
  <si>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</si>
  <si>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</si>
  <si>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</si>
  <si>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</si>
  <si>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</si>
  <si>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</si>
  <si>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</si>
  <si>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</si>
  <si>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</si>
  <si>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</si>
  <si>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</si>
  <si>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</si>
  <si>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</si>
  <si>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</si>
  <si>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</si>
  <si>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</si>
  <si>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</si>
  <si>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</si>
  <si>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</si>
  <si>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</si>
  <si>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</si>
  <si>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</si>
  <si>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</si>
  <si>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</si>
  <si>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</si>
  <si>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</si>
  <si>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</si>
  <si>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</si>
  <si>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</si>
  <si>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</si>
  <si>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</si>
  <si>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</si>
  <si>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</si>
  <si>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</si>
  <si>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</si>
  <si>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</si>
  <si>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</si>
  <si>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</si>
  <si>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</si>
  <si>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</si>
  <si>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</si>
  <si>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</si>
  <si>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</si>
  <si>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</si>
  <si>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</si>
  <si>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</si>
  <si>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</si>
  <si>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</si>
  <si>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</si>
  <si>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</si>
  <si>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</si>
  <si>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</si>
  <si>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</si>
  <si>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</si>
  <si>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</si>
  <si>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</si>
  <si>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</si>
  <si>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</si>
  <si>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</si>
  <si>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</si>
  <si>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</si>
  <si>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</si>
  <si>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</si>
  <si>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</si>
  <si>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</si>
  <si>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</si>
  <si>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</si>
  <si>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</si>
  <si>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</si>
  <si>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</si>
  <si>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</si>
  <si>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</si>
  <si>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</si>
  <si>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</si>
  <si>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</si>
  <si>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</si>
  <si>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</si>
  <si>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</si>
  <si>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</si>
  <si>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</si>
  <si>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</si>
  <si>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</si>
  <si>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</si>
  <si>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</si>
  <si>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</si>
  <si>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</si>
  <si>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</si>
  <si>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</si>
  <si>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</si>
  <si>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</si>
  <si>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</si>
  <si>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</si>
  <si>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</si>
  <si>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</si>
  <si>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</si>
  <si>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</si>
  <si>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</si>
  <si>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</si>
  <si>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</si>
  <si>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</si>
  <si>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</si>
  <si>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</si>
  <si>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</si>
  <si>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</si>
  <si>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</si>
  <si>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</si>
  <si>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</si>
  <si>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</si>
  <si>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</si>
  <si>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</si>
  <si>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</si>
  <si>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</si>
  <si>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</si>
  <si>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</si>
  <si>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</si>
  <si>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</si>
  <si>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</si>
  <si>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</si>
  <si>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</si>
  <si>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</si>
  <si>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</si>
  <si>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</si>
  <si>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</si>
  <si>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</si>
  <si>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</si>
  <si>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</si>
  <si>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</si>
  <si>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</si>
  <si>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</si>
  <si>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</si>
  <si>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</si>
  <si>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</si>
  <si>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</si>
  <si>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</si>
  <si>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</si>
  <si>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</si>
  <si>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</si>
  <si>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</si>
  <si>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</si>
  <si>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</si>
  <si>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</si>
  <si>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</si>
  <si>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</si>
  <si>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</si>
  <si>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</si>
  <si>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</si>
  <si>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</si>
  <si>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</si>
  <si>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</si>
  <si>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</si>
  <si>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</si>
  <si>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</si>
  <si>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</si>
  <si>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</si>
  <si>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</si>
  <si>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</si>
  <si>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</si>
  <si>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</si>
  <si>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</si>
  <si>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</si>
  <si>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</si>
  <si>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</si>
  <si>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</si>
  <si>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</si>
  <si>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</si>
  <si>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</si>
  <si>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</si>
  <si>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</si>
  <si>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</si>
  <si>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</si>
  <si>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</si>
  <si>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</si>
  <si>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</si>
  <si>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</si>
  <si>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</si>
  <si>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</si>
  <si>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</si>
  <si>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</si>
  <si>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</si>
  <si>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</si>
  <si>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</si>
  <si>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</si>
  <si>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</si>
  <si>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</si>
  <si>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</si>
  <si>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</si>
  <si>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</si>
  <si>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</si>
  <si>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</si>
  <si>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</si>
  <si>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</si>
  <si>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</si>
  <si>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</si>
  <si>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</si>
  <si>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</si>
  <si>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</si>
  <si>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</si>
  <si>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</si>
  <si>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</si>
  <si>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</si>
  <si>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</si>
  <si>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</si>
  <si>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</si>
  <si>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</si>
  <si>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</si>
  <si>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</si>
  <si>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</si>
  <si>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</si>
  <si>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</si>
  <si>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</si>
  <si>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</si>
  <si>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</si>
  <si>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</si>
  <si>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</si>
  <si>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</si>
  <si>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</si>
  <si>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</si>
  <si>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</si>
  <si>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</si>
  <si>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</si>
  <si>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</si>
  <si>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</si>
  <si>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</si>
  <si>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</si>
  <si>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</si>
  <si>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</si>
  <si>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</si>
  <si>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</si>
  <si>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</si>
  <si>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</si>
  <si>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</si>
  <si>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</si>
  <si>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</si>
  <si>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</si>
  <si>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</si>
  <si>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</si>
  <si>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</si>
  <si>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</si>
  <si>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</si>
  <si>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</si>
  <si>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</si>
  <si>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</si>
  <si>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</si>
  <si>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</si>
  <si>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</si>
  <si>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</si>
  <si>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</si>
  <si>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</si>
  <si>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</si>
  <si>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</si>
  <si>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</si>
  <si>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</si>
  <si>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</si>
  <si>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</si>
  <si>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</si>
  <si>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</si>
  <si>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</si>
  <si>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</si>
  <si>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</si>
  <si>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</si>
  <si>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</si>
  <si>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</si>
  <si>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</si>
  <si>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</si>
  <si>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</si>
  <si>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</si>
  <si>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</si>
  <si>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</si>
  <si>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</si>
  <si>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</si>
  <si>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</si>
  <si>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</si>
  <si>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</si>
  <si>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</si>
  <si>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</si>
  <si>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</si>
  <si>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</si>
  <si>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</si>
  <si>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</si>
  <si>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</si>
  <si>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</si>
  <si>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</si>
  <si>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</si>
  <si>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</si>
  <si>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</si>
  <si>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</si>
  <si>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</si>
  <si>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</si>
  <si>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</si>
  <si>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</si>
  <si>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</si>
  <si>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</si>
  <si>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</si>
  <si>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</si>
  <si>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</si>
  <si>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</si>
  <si>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</si>
  <si>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</si>
  <si>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</si>
  <si>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</si>
  <si>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</si>
  <si>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</si>
  <si>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</si>
  <si>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</si>
  <si>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</si>
  <si>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</si>
  <si>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</si>
  <si>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</si>
  <si>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</si>
  <si>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</si>
  <si>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</si>
  <si>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</si>
  <si>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</si>
  <si>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</si>
  <si>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</si>
  <si>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</si>
  <si>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</si>
  <si>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</si>
  <si>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</si>
  <si>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</si>
  <si>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</si>
  <si>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</si>
  <si>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</si>
  <si>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</si>
  <si>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</si>
  <si>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</si>
  <si>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</si>
  <si>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</si>
  <si>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</si>
  <si>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</si>
  <si>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</si>
  <si>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</si>
  <si>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</si>
  <si>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</si>
  <si>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</si>
  <si>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</si>
  <si>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</si>
  <si>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</si>
  <si>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</si>
  <si>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</si>
  <si>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</si>
  <si>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</si>
  <si>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</si>
  <si>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</si>
  <si>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</si>
  <si>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</si>
  <si>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</si>
  <si>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</si>
  <si>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</si>
  <si>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</si>
  <si>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</si>
  <si>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</si>
  <si>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</si>
  <si>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</si>
  <si>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</si>
  <si>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</si>
  <si>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</si>
  <si>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</si>
  <si>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</si>
  <si>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</si>
  <si>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</si>
  <si>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</si>
  <si>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</si>
  <si>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</si>
  <si>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</si>
  <si>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</si>
  <si>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</si>
  <si>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</si>
  <si>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</si>
  <si>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</si>
  <si>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</si>
  <si>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</si>
  <si>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</si>
  <si>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</si>
  <si>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</si>
  <si>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</si>
  <si>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</si>
  <si>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</si>
  <si>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</si>
  <si>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</si>
  <si>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</si>
  <si>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</si>
  <si>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</si>
  <si>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</si>
  <si>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</si>
  <si>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</si>
  <si>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</si>
  <si>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</si>
  <si>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</si>
  <si>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</si>
  <si>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</si>
  <si>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</si>
  <si>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</si>
  <si>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</si>
  <si>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</si>
  <si>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</si>
  <si>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</si>
  <si>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</si>
  <si>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</si>
  <si>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</si>
  <si>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</si>
  <si>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</si>
  <si>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</si>
  <si>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</si>
  <si>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</si>
  <si>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</si>
  <si>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</si>
  <si>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</si>
  <si>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</si>
  <si>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</si>
  <si>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</si>
  <si>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</si>
  <si>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</si>
  <si>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</si>
  <si>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</si>
  <si>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</si>
  <si>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</si>
  <si>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</si>
  <si>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</si>
  <si>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</si>
  <si>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</si>
  <si>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</si>
  <si>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</si>
  <si>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</si>
  <si>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</si>
  <si>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</si>
  <si>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</si>
  <si>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</si>
  <si>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</si>
  <si>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</si>
  <si>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</si>
  <si>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</si>
  <si>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</si>
  <si>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</si>
  <si>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</si>
  <si>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</si>
  <si>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</si>
  <si>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</si>
  <si>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</si>
  <si>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</si>
  <si>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</si>
  <si>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</si>
  <si>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</si>
  <si>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</si>
  <si>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</si>
  <si>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</si>
  <si>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</si>
  <si>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</si>
  <si>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</si>
  <si>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</si>
  <si>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</si>
  <si>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</si>
  <si>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</si>
  <si>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</si>
  <si>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</si>
  <si>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</si>
  <si>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</si>
  <si>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</si>
  <si>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</si>
  <si>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</si>
  <si>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</si>
  <si>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</si>
  <si>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</si>
  <si>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</si>
  <si>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</si>
  <si>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</si>
  <si>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</si>
  <si>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</si>
  <si>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</si>
  <si>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</si>
  <si>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</si>
  <si>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</si>
  <si>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</si>
  <si>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</si>
  <si>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</si>
  <si>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</si>
  <si>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</si>
  <si>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</si>
  <si>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</si>
  <si>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</si>
  <si>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</si>
  <si>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</si>
  <si>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</si>
  <si>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</si>
  <si>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</si>
  <si>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</si>
  <si>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</si>
  <si>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</si>
  <si>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</si>
  <si>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</si>
  <si>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</si>
  <si>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</si>
  <si>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</si>
  <si>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</si>
  <si>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</si>
  <si>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</si>
  <si>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</si>
  <si>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</si>
  <si>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</si>
  <si>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</si>
  <si>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</si>
  <si>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</si>
  <si>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</si>
  <si>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</si>
  <si>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</si>
  <si>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</si>
  <si>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</si>
  <si>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</si>
  <si>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</si>
  <si>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</si>
  <si>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</si>
  <si>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</si>
  <si>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</si>
  <si>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</si>
  <si>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</si>
  <si>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</si>
  <si>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</si>
  <si>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</si>
  <si>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</si>
  <si>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</si>
  <si>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</si>
  <si>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</si>
  <si>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</si>
  <si>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</si>
  <si>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</si>
  <si>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</si>
  <si>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</si>
  <si>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</si>
  <si>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</si>
  <si>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</si>
  <si>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</si>
  <si>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</si>
  <si>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</si>
  <si>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</si>
  <si>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</si>
  <si>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</si>
  <si>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</si>
  <si>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</si>
  <si>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</si>
  <si>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</si>
  <si>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</si>
  <si>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</si>
  <si>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</si>
  <si>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</si>
  <si>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</si>
  <si>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</si>
  <si>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</si>
  <si>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</si>
  <si>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</si>
  <si>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</si>
  <si>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</si>
  <si>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</si>
  <si>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</si>
  <si>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</si>
  <si>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</si>
  <si>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</si>
  <si>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</si>
  <si>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</si>
  <si>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</si>
  <si>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</si>
  <si>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</si>
  <si>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</si>
  <si>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</si>
  <si>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</si>
  <si>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</si>
  <si>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</si>
  <si>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</si>
  <si>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</si>
  <si>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</si>
  <si>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</si>
  <si>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</si>
  <si>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</si>
  <si>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</si>
  <si>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</si>
  <si>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</si>
  <si>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</si>
  <si>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</si>
  <si>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</si>
  <si>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</si>
  <si>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</si>
  <si>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</si>
  <si>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</si>
  <si>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</si>
  <si>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</si>
  <si>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</si>
  <si>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</si>
  <si>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</si>
  <si>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</si>
  <si>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</si>
  <si>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</si>
  <si>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</si>
  <si>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</si>
  <si>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</si>
  <si>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</si>
  <si>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</si>
  <si>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</si>
  <si>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</si>
  <si>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</si>
  <si>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</si>
  <si>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</si>
  <si>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</si>
  <si>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</si>
  <si>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</si>
  <si>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</si>
  <si>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</si>
  <si>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</si>
  <si>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</si>
  <si>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</si>
  <si>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</si>
  <si>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</si>
  <si>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</si>
  <si>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</si>
  <si>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</si>
  <si>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</si>
  <si>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</si>
  <si>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</si>
  <si>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</si>
  <si>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</si>
  <si>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</si>
  <si>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</si>
  <si>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</si>
  <si>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</si>
  <si>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</si>
  <si>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</si>
  <si>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</si>
  <si>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</si>
  <si>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</si>
  <si>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</si>
  <si>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</si>
  <si>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</si>
  <si>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</si>
  <si>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</si>
  <si>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</si>
  <si>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</si>
  <si>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</si>
  <si>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</si>
  <si>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</si>
  <si>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</si>
  <si>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</si>
  <si>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</si>
  <si>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</si>
  <si>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</si>
  <si>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</si>
  <si>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</si>
  <si>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</si>
  <si>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</si>
  <si>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</si>
  <si>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</si>
  <si>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</si>
  <si>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</si>
  <si>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</si>
  <si>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</si>
  <si>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</si>
  <si>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</si>
  <si>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</si>
  <si>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</si>
  <si>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</si>
  <si>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</si>
  <si>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</si>
  <si>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</si>
  <si>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</si>
  <si>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</si>
  <si>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</si>
  <si>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</si>
  <si>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</si>
  <si>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</si>
  <si>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</si>
  <si>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</si>
  <si>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</si>
  <si>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</si>
  <si>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</si>
  <si>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</si>
  <si>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</si>
  <si>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</si>
  <si>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</si>
  <si>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</si>
  <si>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</si>
  <si>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</si>
  <si>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</si>
  <si>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</si>
  <si>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</si>
  <si>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</si>
  <si>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</si>
  <si>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</si>
  <si>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</si>
  <si>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</si>
  <si>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</si>
  <si>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</si>
  <si>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</si>
  <si>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</si>
  <si>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</si>
  <si>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</si>
  <si>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</si>
  <si>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</si>
  <si>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</si>
  <si>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</si>
  <si>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</si>
  <si>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</si>
  <si>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</si>
  <si>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</si>
  <si>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</si>
  <si>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</si>
  <si>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</si>
  <si>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</si>
  <si>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</si>
  <si>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</si>
  <si>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</si>
  <si>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</si>
  <si>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</si>
  <si>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</si>
  <si>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</si>
  <si>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</si>
  <si>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</si>
  <si>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</si>
  <si>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</si>
  <si>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</si>
  <si>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</si>
  <si>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</si>
  <si>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</si>
  <si>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</si>
  <si>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</si>
  <si>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</si>
  <si>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</si>
  <si>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</si>
  <si>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</si>
  <si>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</si>
  <si>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</si>
  <si>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</si>
  <si>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</si>
  <si>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</si>
  <si>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</si>
  <si>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</si>
  <si>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</si>
  <si>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</si>
  <si>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</si>
  <si>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</si>
  <si>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</si>
  <si>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</si>
  <si>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</si>
  <si>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</si>
  <si>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</si>
  <si>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</si>
  <si>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</si>
  <si>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</si>
  <si>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</si>
  <si>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</si>
  <si>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</si>
  <si>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</si>
  <si>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</si>
  <si>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</si>
  <si>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</si>
  <si>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</si>
  <si>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</si>
  <si>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</si>
  <si>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</si>
  <si>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</si>
  <si>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</si>
  <si>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</si>
  <si>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</si>
  <si>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</si>
  <si>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</si>
  <si>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</si>
  <si>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</si>
  <si>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</si>
  <si>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</si>
  <si>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</si>
  <si>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</si>
  <si>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</si>
  <si>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</si>
  <si>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</si>
  <si>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</si>
  <si>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</si>
  <si>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</si>
  <si>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</si>
  <si>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</si>
  <si>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</si>
  <si>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</si>
  <si>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</si>
  <si>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</si>
  <si>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</si>
  <si>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</si>
  <si>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</si>
  <si>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</si>
  <si>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</si>
  <si>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</si>
  <si>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</si>
  <si>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</si>
  <si>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</si>
  <si>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</si>
  <si>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</si>
  <si>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</si>
  <si>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</si>
  <si>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</si>
  <si>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</si>
  <si>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</si>
  <si>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</si>
  <si>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</si>
  <si>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</si>
  <si>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</si>
  <si>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</si>
  <si>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</si>
  <si>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</si>
  <si>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</si>
  <si>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</si>
  <si>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</si>
  <si>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</si>
  <si>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</si>
  <si>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</si>
  <si>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</si>
  <si>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</si>
  <si>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</si>
  <si>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</si>
  <si>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</si>
  <si>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</si>
  <si>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</si>
  <si>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</si>
  <si>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</si>
  <si>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</si>
  <si>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</si>
  <si>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</si>
  <si>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</si>
  <si>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</si>
  <si>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</si>
  <si>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</si>
  <si>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</si>
  <si>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</si>
  <si>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</si>
  <si>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</si>
  <si>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</si>
  <si>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</si>
  <si>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</si>
  <si>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</si>
  <si>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</si>
  <si>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</si>
  <si>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</si>
  <si>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</si>
  <si>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</si>
  <si>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</si>
  <si>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</si>
  <si>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</si>
  <si>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</si>
  <si>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</si>
  <si>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</si>
  <si>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</si>
  <si>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</si>
  <si>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</si>
  <si>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</si>
  <si>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</si>
  <si>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</si>
  <si>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</si>
  <si>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</si>
  <si>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</si>
  <si>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</si>
  <si>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</si>
  <si>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</si>
  <si>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</si>
  <si>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</si>
  <si>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</si>
  <si>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</si>
  <si>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</si>
  <si>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</si>
  <si>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</si>
  <si>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</si>
  <si>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</si>
  <si>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</si>
  <si>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</si>
  <si>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</si>
  <si>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</si>
  <si>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</si>
  <si>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</si>
  <si>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</si>
  <si>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</si>
  <si>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</si>
  <si>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</si>
  <si>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</si>
  <si>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</si>
  <si>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</si>
  <si>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</si>
  <si>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</si>
  <si>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</si>
  <si>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</si>
  <si>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</si>
  <si>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</si>
  <si>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</si>
  <si>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</si>
  <si>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</si>
  <si>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</si>
  <si>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</si>
  <si>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</si>
  <si>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</si>
  <si>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</si>
  <si>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</si>
  <si>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</si>
  <si>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</si>
  <si>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</si>
  <si>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</si>
  <si>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</si>
  <si>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</si>
  <si>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</si>
  <si>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</si>
  <si>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</si>
  <si>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</si>
  <si>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</si>
  <si>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</si>
  <si>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</si>
  <si>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</si>
  <si>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</si>
  <si>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</si>
  <si>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</si>
  <si>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</si>
  <si>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</si>
  <si>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</si>
  <si>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</si>
  <si>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</si>
  <si>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</si>
  <si>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</si>
  <si>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</si>
  <si>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</si>
  <si>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</si>
  <si>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</si>
  <si>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</si>
  <si>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</si>
  <si>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</si>
  <si>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</si>
  <si>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</si>
  <si>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</si>
  <si>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</si>
  <si>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</si>
  <si>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</si>
  <si>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</si>
  <si>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</si>
  <si>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</si>
  <si>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</si>
  <si>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</si>
  <si>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</si>
  <si>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</si>
  <si>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</si>
  <si>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</si>
  <si>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</si>
  <si>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</si>
  <si>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</si>
  <si>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</si>
  <si>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</si>
  <si>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</si>
  <si>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</si>
  <si>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</si>
  <si>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</si>
  <si>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</si>
  <si>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</si>
  <si>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</si>
  <si>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</si>
  <si>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</si>
  <si>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</si>
  <si>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</si>
  <si>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</si>
  <si>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</si>
  <si>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</si>
  <si>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</si>
  <si>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</si>
  <si>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</si>
  <si>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</si>
  <si>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</si>
  <si>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</si>
  <si>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</si>
  <si>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</si>
  <si>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</si>
  <si>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</si>
  <si>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</si>
  <si>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</si>
  <si>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</si>
  <si>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</si>
  <si>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</si>
  <si>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</si>
  <si>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</si>
  <si>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</si>
  <si>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</si>
  <si>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</si>
  <si>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</si>
  <si>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</si>
  <si>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</si>
  <si>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</si>
  <si>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</si>
  <si>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</si>
  <si>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</si>
  <si>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</si>
  <si>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</si>
  <si>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</si>
  <si>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</si>
  <si>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</si>
  <si>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</si>
  <si>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</si>
  <si>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</si>
  <si>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</si>
  <si>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</si>
  <si>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</si>
  <si>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</si>
  <si>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</si>
  <si>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</si>
  <si>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</si>
  <si>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</si>
  <si>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</si>
  <si>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</si>
  <si>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</si>
  <si>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</si>
  <si>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</si>
  <si>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</si>
  <si>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</si>
  <si>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</si>
  <si>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</si>
  <si>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</si>
  <si>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</si>
  <si>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</si>
  <si>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</si>
  <si>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</si>
  <si>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</si>
  <si>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</si>
  <si>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</si>
  <si>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</si>
  <si>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</si>
  <si>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</si>
  <si>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</si>
  <si>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</si>
  <si>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</si>
  <si>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</si>
  <si>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</si>
  <si>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</si>
  <si>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</si>
  <si>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</si>
  <si>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</si>
  <si>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</si>
  <si>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</si>
  <si>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</si>
  <si>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</si>
  <si>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</si>
  <si>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</si>
  <si>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</si>
  <si>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</si>
  <si>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</si>
  <si>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</si>
  <si>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</si>
  <si>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</si>
  <si>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</si>
  <si>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</si>
  <si>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</si>
  <si>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</si>
  <si>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</si>
  <si>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</si>
  <si>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</si>
  <si>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</si>
  <si>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</si>
  <si>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</si>
  <si>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</si>
  <si>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</si>
  <si>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</si>
  <si>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</si>
  <si>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</si>
  <si>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</si>
  <si>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</si>
  <si>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</si>
  <si>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</si>
  <si>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</si>
  <si>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</si>
  <si>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</si>
  <si>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</si>
  <si>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</si>
  <si>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</si>
  <si>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</si>
  <si>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</si>
  <si>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</si>
  <si>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</si>
  <si>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</si>
  <si>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</si>
  <si>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</si>
  <si>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</si>
  <si>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</si>
  <si>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</si>
  <si>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</si>
  <si>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</si>
  <si>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</si>
  <si>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</si>
  <si>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</si>
  <si>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</si>
  <si>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</si>
  <si>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</si>
  <si>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</si>
  <si>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</si>
  <si>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</si>
  <si>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</si>
  <si>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</si>
  <si>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</si>
  <si>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</si>
  <si>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</si>
  <si>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</si>
  <si>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</si>
  <si>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</si>
  <si>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</si>
  <si>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</si>
  <si>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</si>
  <si>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</si>
  <si>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</si>
  <si>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</si>
  <si>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</si>
  <si>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</si>
  <si>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</si>
  <si>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</si>
  <si>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</si>
  <si>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</si>
  <si>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</si>
  <si>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</si>
  <si>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</si>
  <si>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</si>
  <si>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</si>
  <si>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</si>
  <si>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</si>
  <si>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</si>
  <si>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</si>
  <si>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</si>
  <si>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</si>
  <si>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</si>
  <si>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</si>
  <si>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</si>
  <si>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</si>
  <si>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</si>
  <si>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</si>
  <si>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</si>
  <si>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</si>
  <si>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</si>
  <si>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</si>
  <si>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</si>
  <si>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</si>
  <si>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</si>
  <si>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</si>
  <si>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</si>
  <si>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</si>
  <si>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</si>
  <si>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</si>
  <si>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</si>
  <si>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</si>
  <si>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</si>
  <si>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</si>
  <si>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</si>
  <si>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</si>
  <si>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</si>
  <si>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</si>
  <si>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</si>
  <si>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</si>
  <si>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</si>
  <si>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</si>
  <si>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</si>
  <si>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</si>
  <si>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</si>
  <si>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</si>
  <si>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</si>
  <si>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</si>
  <si>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</si>
  <si>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</si>
  <si>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</si>
  <si>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</si>
  <si>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</si>
  <si>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</si>
  <si>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</si>
  <si>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</si>
  <si>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</si>
  <si>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</si>
  <si>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</si>
  <si>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</si>
  <si>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</si>
  <si>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</si>
  <si>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</si>
  <si>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</si>
  <si>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</si>
  <si>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</si>
  <si>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</si>
  <si>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</si>
  <si>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</si>
  <si>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</si>
  <si>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</si>
  <si>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</si>
  <si>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</si>
  <si>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</si>
  <si>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</si>
  <si>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</si>
  <si>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</si>
  <si>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</si>
  <si>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</si>
  <si>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</si>
  <si>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</si>
  <si>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</si>
  <si>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</si>
  <si>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</si>
  <si>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</si>
  <si>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</si>
  <si>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</si>
  <si>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</si>
  <si>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</si>
  <si>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</si>
  <si>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</si>
  <si>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</si>
  <si>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</si>
  <si>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</si>
  <si>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</si>
  <si>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</si>
  <si>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</si>
  <si>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</si>
  <si>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</si>
  <si>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</si>
  <si>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</si>
  <si>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</si>
  <si>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</si>
  <si>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</si>
  <si>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</si>
  <si>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</si>
  <si>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</si>
  <si>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</si>
  <si>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</si>
  <si>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</si>
  <si>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</si>
  <si>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</si>
  <si>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</si>
  <si>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</si>
  <si>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</si>
  <si>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</si>
  <si>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</si>
  <si>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</si>
  <si>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</si>
  <si>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</si>
  <si>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</si>
  <si>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</si>
  <si>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</si>
  <si>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</si>
  <si>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</si>
  <si>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</si>
  <si>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</si>
  <si>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</si>
  <si>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</si>
  <si>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</si>
  <si>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</si>
  <si>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</si>
  <si>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</si>
  <si>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</si>
  <si>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</si>
  <si>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</si>
  <si>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</si>
  <si>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</si>
  <si>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</si>
  <si>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</si>
  <si>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</si>
  <si>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</si>
  <si>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</si>
  <si>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</si>
  <si>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</si>
  <si>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</si>
  <si>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</si>
  <si>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</si>
  <si>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</si>
  <si>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</si>
  <si>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</si>
  <si>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</si>
  <si>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</si>
  <si>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</si>
  <si>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</si>
  <si>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</si>
  <si>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</si>
  <si>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</si>
  <si>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</si>
  <si>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</si>
  <si>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</si>
  <si>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</si>
  <si>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</si>
  <si>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</si>
  <si>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</si>
  <si>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</si>
  <si>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</si>
  <si>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</si>
  <si>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</si>
  <si>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</si>
  <si>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</si>
  <si>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</si>
  <si>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</si>
  <si>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</si>
  <si>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</si>
  <si>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</si>
  <si>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</si>
  <si>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</si>
  <si>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</si>
  <si>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</si>
  <si>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</si>
  <si>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</si>
  <si>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</si>
  <si>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</si>
  <si>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</si>
  <si>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</si>
  <si>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</si>
  <si>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</si>
  <si>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</si>
  <si>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</si>
  <si>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</si>
  <si>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</si>
  <si>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</si>
  <si>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</si>
  <si>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</si>
  <si>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</si>
  <si>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</si>
  <si>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</si>
  <si>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</si>
  <si>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</si>
  <si>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</si>
  <si>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</si>
  <si>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</si>
  <si>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</si>
  <si>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</si>
  <si>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</si>
  <si>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</si>
  <si>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</si>
  <si>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</si>
  <si>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</si>
  <si>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</si>
  <si>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</si>
  <si>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</si>
  <si>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</si>
  <si>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</si>
  <si>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</si>
  <si>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</si>
  <si>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</si>
  <si>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</si>
  <si>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</si>
  <si>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</si>
  <si>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</si>
  <si>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</si>
  <si>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</si>
  <si>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</si>
  <si>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</si>
  <si>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</si>
  <si>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</si>
  <si>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</si>
  <si>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</si>
  <si>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</si>
  <si>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</si>
  <si>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</si>
  <si>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</si>
  <si>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</si>
  <si>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</si>
  <si>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</si>
  <si>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</si>
  <si>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</si>
  <si>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</si>
  <si>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</si>
  <si>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</si>
  <si>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</si>
  <si>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</si>
  <si>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</si>
  <si>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</si>
  <si>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</si>
  <si>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</si>
  <si>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</si>
  <si>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</si>
  <si>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</si>
  <si>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</si>
  <si>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</si>
  <si>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</si>
  <si>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</si>
  <si>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</si>
  <si>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</si>
  <si>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</si>
  <si>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</si>
  <si>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</si>
  <si>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</si>
  <si>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</si>
  <si>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</si>
  <si>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</si>
  <si>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</si>
  <si>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</si>
  <si>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</si>
  <si>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</si>
  <si>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</si>
  <si>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</si>
  <si>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</si>
  <si>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</si>
  <si>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</si>
  <si>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</si>
  <si>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</si>
  <si>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</si>
  <si>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</si>
  <si>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</si>
  <si>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</si>
  <si>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</si>
  <si>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</si>
  <si>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</si>
  <si>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</si>
  <si>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</si>
  <si>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</si>
  <si>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</si>
  <si>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</si>
  <si>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</si>
  <si>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</si>
  <si>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</si>
  <si>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</si>
  <si>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</si>
  <si>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</si>
  <si>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</si>
  <si>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</si>
  <si>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</si>
  <si>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</si>
  <si>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</si>
  <si>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</si>
  <si>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</si>
  <si>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</si>
  <si>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</si>
  <si>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</si>
  <si>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</si>
  <si>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</si>
  <si>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</si>
  <si>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</si>
  <si>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</si>
  <si>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</si>
  <si>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</si>
  <si>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</si>
  <si>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</si>
  <si>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</si>
  <si>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</si>
  <si>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</si>
  <si>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</si>
  <si>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</si>
  <si>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</si>
  <si>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</si>
  <si>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</si>
  <si>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</si>
  <si>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</si>
  <si>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</si>
  <si>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</si>
  <si>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</si>
  <si>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</si>
  <si>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</si>
  <si>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</si>
  <si>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</si>
  <si>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</si>
  <si>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</si>
  <si>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</si>
  <si>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</si>
  <si>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</si>
  <si>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</si>
  <si>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</si>
  <si>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</si>
  <si>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</si>
  <si>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</si>
  <si>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</si>
  <si>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</si>
  <si>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</si>
  <si>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</si>
  <si>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</si>
  <si>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</si>
  <si>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</si>
  <si>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</si>
  <si>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</si>
  <si>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</si>
  <si>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</si>
  <si>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</si>
  <si>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</si>
  <si>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</si>
  <si>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</si>
  <si>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</si>
  <si>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</si>
  <si>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</si>
  <si>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</si>
  <si>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</si>
  <si>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</si>
  <si>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</si>
  <si>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</si>
  <si>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</si>
  <si>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</si>
  <si>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</si>
  <si>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</si>
  <si>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</si>
  <si>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</si>
  <si>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</si>
  <si>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</si>
  <si>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</si>
  <si>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</si>
  <si>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</si>
  <si>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</si>
  <si>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</si>
  <si>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</si>
  <si>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</si>
  <si>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</si>
  <si>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</si>
  <si>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</si>
  <si>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</si>
  <si>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</si>
  <si>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</si>
  <si>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</si>
  <si>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</si>
  <si>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</si>
  <si>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</si>
  <si>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</si>
  <si>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</si>
  <si>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</si>
  <si>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</si>
  <si>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</si>
  <si>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</si>
  <si>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</si>
  <si>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</si>
  <si>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</si>
  <si>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</si>
  <si>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</si>
  <si>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</si>
  <si>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</si>
  <si>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</si>
  <si>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</si>
  <si>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</si>
  <si>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</si>
  <si>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</si>
  <si>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</si>
  <si>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</si>
  <si>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</si>
  <si>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</si>
  <si>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</si>
  <si>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</si>
  <si>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</si>
  <si>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</si>
  <si>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</si>
  <si>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</si>
  <si>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</si>
  <si>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</si>
  <si>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</si>
  <si>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</si>
  <si>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</si>
  <si>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</si>
  <si>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</si>
  <si>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</si>
  <si>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</si>
  <si>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</si>
  <si>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</si>
  <si>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</si>
  <si>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</si>
  <si>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</si>
  <si>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</si>
  <si>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</si>
  <si>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</si>
  <si>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</si>
  <si>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</si>
  <si>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</si>
  <si>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</si>
  <si>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</si>
  <si>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</si>
  <si>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</si>
  <si>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</si>
  <si>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</si>
  <si>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</si>
  <si>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</si>
  <si>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</si>
  <si>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</si>
  <si>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</si>
  <si>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</si>
  <si>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</si>
  <si>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</si>
  <si>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</si>
  <si>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</si>
  <si>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</si>
  <si>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</si>
  <si>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</si>
  <si>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</si>
  <si>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</si>
  <si>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</si>
  <si>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</si>
  <si>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</si>
  <si>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</si>
  <si>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</si>
  <si>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</si>
  <si>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</si>
  <si>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</si>
  <si>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</si>
  <si>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</si>
  <si>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</si>
  <si>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</si>
  <si>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</si>
  <si>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</si>
  <si>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</si>
  <si>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</si>
  <si>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</si>
  <si>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</si>
  <si>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</si>
  <si>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</si>
  <si>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</si>
  <si>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</si>
  <si>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</si>
  <si>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</si>
  <si>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</si>
  <si>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</si>
  <si>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</si>
  <si>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</si>
  <si>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</si>
  <si>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</si>
  <si>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</si>
  <si>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</si>
  <si>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</si>
  <si>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</si>
  <si>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</si>
  <si>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</si>
  <si>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</si>
  <si>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</si>
  <si>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</si>
  <si>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</si>
  <si>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</si>
  <si>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</si>
  <si>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</si>
  <si>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</si>
  <si>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</si>
  <si>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</si>
  <si>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</si>
  <si>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</si>
  <si>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</si>
  <si>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</si>
  <si>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</si>
  <si>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</si>
  <si>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</si>
  <si>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</si>
  <si>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</si>
  <si>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</si>
  <si>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</si>
  <si>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</si>
  <si>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</si>
  <si>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</si>
  <si>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</si>
  <si>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</si>
  <si>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</si>
  <si>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</si>
  <si>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</si>
  <si>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</si>
  <si>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</si>
  <si>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</si>
  <si>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</si>
  <si>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</si>
  <si>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</si>
  <si>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</si>
  <si>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</si>
  <si>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</si>
  <si>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</si>
  <si>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</si>
  <si>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</si>
  <si>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</si>
  <si>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</si>
  <si>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</si>
  <si>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</si>
  <si>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</si>
  <si>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</si>
  <si>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</si>
  <si>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</si>
  <si>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</si>
  <si>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</si>
  <si>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</si>
  <si>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</si>
  <si>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</si>
  <si>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</si>
  <si>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</si>
  <si>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</si>
  <si>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</si>
  <si>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</si>
  <si>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</si>
  <si>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</si>
  <si>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</si>
  <si>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</si>
  <si>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</si>
  <si>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</si>
  <si>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</si>
  <si>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</si>
  <si>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</si>
  <si>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</si>
  <si>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</si>
  <si>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</si>
  <si>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</si>
  <si>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</si>
  <si>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</si>
  <si>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</si>
  <si>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</si>
  <si>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</si>
  <si>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</si>
  <si>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</si>
  <si>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</si>
  <si>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</si>
  <si>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</si>
  <si>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</si>
  <si>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</si>
  <si>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</si>
  <si>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</si>
  <si>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</si>
  <si>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</si>
  <si>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</si>
  <si>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</si>
  <si>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</si>
  <si>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</si>
  <si>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</si>
  <si>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</si>
  <si>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</si>
  <si>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</si>
  <si>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</si>
  <si>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</si>
  <si>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</si>
  <si>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</si>
  <si>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</si>
  <si>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</si>
  <si>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</si>
  <si>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</si>
  <si>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</si>
  <si>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</si>
  <si>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</si>
  <si>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</si>
  <si>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</si>
  <si>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</si>
  <si>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</si>
  <si>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</si>
  <si>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</si>
  <si>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</si>
  <si>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</si>
  <si>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</si>
  <si>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</si>
  <si>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</si>
  <si>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</si>
  <si>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</si>
  <si>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</si>
  <si>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</si>
  <si>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</si>
  <si>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</si>
  <si>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</si>
  <si>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</si>
  <si>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</si>
  <si>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</si>
  <si>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</si>
  <si>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</si>
  <si>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</si>
  <si>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</si>
  <si>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</si>
  <si>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</si>
  <si>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</si>
  <si>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</si>
  <si>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</si>
  <si>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</si>
  <si>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</si>
  <si>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</si>
  <si>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</si>
  <si>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</si>
  <si>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</si>
  <si>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</si>
  <si>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</si>
  <si>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</si>
  <si>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</si>
  <si>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</si>
  <si>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</si>
  <si>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</si>
  <si>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</si>
  <si>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</si>
  <si>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</si>
  <si>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</si>
  <si>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</si>
  <si>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</si>
  <si>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</si>
  <si>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</si>
  <si>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</si>
  <si>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</si>
  <si>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</si>
  <si>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</si>
  <si>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</si>
  <si>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</si>
  <si>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</si>
  <si>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</si>
  <si>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</si>
  <si>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</si>
  <si>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</si>
  <si>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</si>
  <si>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</si>
  <si>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</si>
  <si>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</si>
  <si>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</si>
  <si>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</si>
  <si>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</si>
  <si>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</si>
  <si>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</si>
  <si>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</si>
  <si>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</si>
  <si>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</si>
  <si>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</si>
  <si>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</si>
  <si>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</si>
  <si>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</si>
  <si>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</si>
  <si>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</si>
  <si>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</si>
  <si>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</si>
  <si>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</si>
  <si>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</si>
  <si>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</si>
  <si>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</si>
  <si>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</si>
  <si>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</si>
  <si>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</si>
  <si>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</si>
  <si>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</si>
  <si>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</si>
  <si>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</si>
  <si>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</si>
  <si>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</si>
  <si>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</si>
  <si>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</si>
  <si>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</si>
  <si>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</si>
  <si>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</si>
  <si>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</si>
  <si>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</si>
  <si>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</si>
  <si>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</si>
  <si>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</si>
  <si>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</si>
  <si>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</si>
  <si>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</si>
  <si>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</si>
  <si>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</si>
  <si>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</si>
  <si>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</si>
  <si>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</si>
  <si>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</si>
  <si>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</si>
  <si>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</si>
  <si>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</si>
  <si>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</si>
  <si>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</si>
  <si>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</si>
  <si>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</si>
  <si>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</si>
  <si>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</si>
  <si>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</si>
  <si>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</si>
  <si>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</si>
  <si>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</si>
  <si>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</si>
  <si>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</si>
  <si>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</si>
  <si>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</si>
  <si>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</si>
  <si>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</si>
  <si>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</si>
  <si>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</si>
  <si>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</si>
  <si>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</si>
  <si>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</si>
  <si>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</si>
  <si>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</si>
  <si>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</si>
  <si>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</si>
  <si>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</si>
  <si>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</si>
  <si>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</si>
  <si>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</si>
  <si>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</si>
  <si>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</si>
  <si>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</si>
  <si>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</si>
  <si>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</si>
  <si>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</si>
  <si>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</si>
  <si>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</si>
  <si>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</si>
  <si>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</si>
  <si>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</si>
  <si>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</si>
  <si>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</si>
  <si>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</si>
  <si>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</si>
  <si>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</si>
  <si>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</si>
  <si>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</si>
  <si>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</si>
  <si>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</si>
  <si>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</si>
  <si>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</si>
  <si>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</si>
  <si>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</si>
  <si>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</si>
  <si>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</si>
  <si>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</si>
  <si>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</si>
  <si>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</si>
  <si>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</si>
  <si>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</si>
  <si>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</si>
  <si>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</si>
  <si>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</si>
  <si>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</si>
  <si>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</si>
  <si>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</si>
  <si>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</si>
  <si>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</si>
  <si>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</si>
  <si>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</si>
  <si>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</si>
  <si>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</si>
  <si>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</si>
  <si>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</si>
  <si>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</si>
  <si>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</si>
  <si>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</si>
  <si>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</si>
  <si>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</si>
  <si>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</si>
  <si>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</si>
  <si>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</si>
  <si>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</si>
  <si>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</si>
  <si>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</si>
  <si>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</si>
  <si>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</si>
  <si>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</si>
  <si>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</si>
  <si>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</si>
  <si>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</si>
  <si>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</si>
  <si>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</si>
  <si>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</si>
  <si>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</si>
  <si>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</si>
  <si>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</si>
  <si>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</si>
  <si>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</si>
  <si>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</si>
  <si>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</si>
  <si>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</si>
  <si>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</si>
  <si>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</si>
  <si>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</si>
  <si>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</si>
  <si>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</si>
  <si>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</si>
  <si>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</si>
  <si>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</si>
  <si>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</si>
  <si>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</si>
  <si>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</si>
  <si>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</si>
  <si>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</si>
  <si>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</si>
  <si>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</si>
  <si>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</si>
  <si>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</si>
  <si>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</si>
  <si>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</si>
  <si>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</si>
  <si>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</si>
  <si>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</si>
  <si>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</si>
  <si>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</si>
  <si>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</si>
  <si>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</si>
  <si>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</si>
  <si>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</si>
  <si>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</si>
  <si>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</si>
  <si>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</si>
  <si>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</si>
  <si>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</si>
  <si>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</si>
  <si>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</si>
  <si>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</si>
  <si>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</si>
  <si>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</si>
  <si>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</si>
  <si>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</si>
  <si>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</si>
  <si>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</si>
  <si>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</si>
  <si>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</si>
  <si>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</si>
  <si>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</si>
  <si>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</si>
  <si>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</si>
  <si>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</si>
  <si>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</si>
  <si>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</si>
  <si>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</si>
  <si>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</si>
  <si>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</si>
  <si>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</si>
  <si>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</si>
  <si>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</si>
  <si>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</si>
  <si>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</si>
  <si>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</si>
  <si>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</si>
  <si>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</si>
  <si>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</si>
  <si>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</si>
  <si>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</si>
  <si>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</si>
  <si>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</si>
  <si>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</si>
  <si>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</si>
  <si>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</si>
  <si>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</si>
  <si>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</si>
  <si>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</si>
  <si>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</si>
  <si>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</si>
  <si>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</si>
  <si>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</si>
  <si>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</si>
  <si>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</si>
  <si>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</si>
  <si>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</si>
  <si>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</si>
  <si>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</si>
  <si>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</si>
  <si>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</si>
  <si>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</si>
  <si>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</si>
  <si>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</si>
  <si>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</si>
  <si>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</si>
  <si>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</si>
  <si>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</si>
  <si>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</si>
  <si>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</si>
  <si>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</si>
  <si>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</si>
  <si>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</si>
  <si>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</si>
  <si>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</si>
  <si>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</si>
  <si>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</si>
  <si>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</si>
  <si>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</si>
  <si>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</si>
  <si>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</si>
  <si>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</si>
  <si>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</si>
  <si>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</si>
  <si>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</si>
  <si>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</si>
  <si>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</si>
  <si>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</si>
  <si>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</si>
  <si>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</si>
  <si>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</si>
  <si>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</si>
  <si>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</si>
  <si>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</si>
  <si>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</si>
  <si>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</si>
  <si>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</si>
  <si>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</si>
  <si>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</si>
  <si>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</si>
  <si>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</si>
  <si>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</si>
  <si>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</si>
  <si>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</si>
  <si>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</si>
  <si>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</si>
  <si>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</si>
  <si>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</si>
  <si>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</si>
  <si>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</si>
  <si>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</si>
  <si>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</si>
  <si>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</si>
  <si>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</si>
  <si>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</si>
  <si>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</si>
  <si>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</si>
  <si>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</si>
  <si>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</si>
  <si>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</si>
  <si>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</si>
  <si>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</si>
  <si>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</si>
  <si>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</si>
  <si>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</si>
  <si>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</si>
  <si>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</si>
  <si>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</si>
  <si>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</si>
  <si>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</si>
  <si>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</si>
  <si>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</si>
  <si>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</si>
  <si>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</si>
  <si>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</si>
  <si>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</si>
  <si>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</si>
  <si>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</si>
  <si>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</si>
  <si>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</si>
  <si>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</si>
  <si>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</si>
  <si>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</si>
  <si>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</si>
  <si>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</si>
  <si>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</si>
  <si>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</si>
  <si>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</si>
  <si>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</si>
  <si>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</si>
  <si>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</si>
  <si>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</si>
  <si>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</si>
  <si>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</si>
  <si>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</si>
  <si>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</si>
  <si>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</si>
  <si>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</si>
  <si>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</si>
  <si>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</si>
  <si>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</si>
  <si>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</si>
  <si>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</si>
  <si>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</si>
  <si>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</si>
  <si>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</si>
  <si>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</si>
  <si>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</si>
  <si>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</si>
  <si>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</si>
  <si>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</si>
  <si>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</si>
  <si>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</si>
  <si>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</si>
  <si>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</si>
  <si>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</si>
  <si>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</si>
  <si>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</si>
  <si>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</si>
  <si>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</si>
  <si>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</si>
  <si>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</si>
  <si>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</si>
  <si>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</si>
  <si>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</si>
  <si>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</si>
  <si>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</si>
  <si>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</si>
  <si>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</si>
  <si>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</si>
  <si>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</si>
  <si>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</si>
  <si>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</si>
  <si>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</si>
  <si>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</si>
  <si>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</si>
  <si>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</si>
  <si>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</si>
  <si>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</si>
  <si>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</si>
  <si>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</si>
  <si>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</si>
  <si>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</si>
  <si>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</si>
  <si>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</si>
  <si>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</si>
  <si>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</si>
  <si>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</si>
  <si>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</si>
  <si>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</si>
  <si>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</si>
  <si>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</si>
  <si>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</si>
  <si>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</si>
  <si>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</si>
  <si>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</si>
  <si>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</si>
  <si>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</si>
  <si>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</si>
  <si>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</si>
  <si>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</si>
  <si>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</si>
  <si>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</si>
  <si>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</si>
  <si>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</si>
  <si>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</si>
  <si>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</si>
  <si>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</si>
  <si>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</si>
  <si>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</si>
  <si>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</si>
  <si>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</si>
  <si>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</si>
  <si>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</si>
  <si>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</si>
  <si>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</si>
  <si>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</si>
  <si>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</si>
  <si>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</si>
  <si>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</si>
  <si>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</si>
  <si>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</si>
  <si>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</si>
  <si>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</si>
  <si>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</si>
  <si>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</si>
  <si>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</si>
  <si>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</si>
  <si>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</si>
  <si>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</si>
  <si>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</si>
  <si>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</si>
  <si>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</si>
  <si>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</si>
  <si>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</si>
  <si>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</si>
  <si>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</si>
  <si>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</si>
  <si>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</si>
  <si>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</si>
  <si>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</si>
  <si>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</si>
  <si>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</si>
  <si>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</si>
  <si>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</si>
  <si>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</si>
  <si>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</si>
  <si>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</si>
  <si>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</si>
  <si>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</si>
  <si>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</si>
  <si>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</si>
  <si>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</si>
  <si>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</si>
  <si>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</si>
  <si>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</si>
  <si>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</si>
  <si>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</si>
  <si>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</si>
  <si>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</si>
  <si>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</si>
  <si>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</si>
  <si>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</si>
  <si>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</si>
  <si>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</si>
  <si>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</si>
  <si>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</si>
  <si>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</si>
  <si>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</si>
  <si>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</si>
  <si>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</si>
  <si>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</si>
  <si>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</si>
  <si>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</si>
  <si>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</si>
  <si>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</si>
  <si>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</si>
  <si>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</si>
  <si>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</si>
  <si>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</si>
  <si>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</si>
  <si>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</si>
  <si>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</si>
  <si>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</si>
  <si>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</si>
  <si>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</si>
  <si>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</si>
  <si>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</si>
  <si>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</si>
  <si>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</si>
  <si>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</si>
  <si>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</si>
  <si>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</si>
  <si>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</si>
  <si>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</si>
  <si>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</si>
  <si>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</si>
  <si>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</si>
  <si>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</si>
  <si>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</si>
  <si>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</si>
  <si>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</si>
  <si>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</si>
  <si>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</si>
  <si>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</si>
  <si>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</si>
  <si>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</si>
  <si>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</si>
  <si>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</si>
  <si>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</si>
  <si>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</si>
  <si>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</si>
  <si>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</si>
  <si>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</si>
  <si>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</si>
  <si>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</si>
  <si>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</si>
  <si>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</si>
  <si>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</si>
  <si>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</si>
  <si>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</si>
  <si>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</si>
  <si>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</si>
  <si>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</si>
  <si>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</si>
  <si>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</si>
  <si>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</si>
  <si>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</si>
  <si>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</si>
  <si>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</si>
  <si>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</si>
  <si>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</si>
  <si>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</si>
  <si>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</si>
  <si>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</si>
  <si>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</si>
  <si>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</si>
  <si>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</si>
  <si>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</si>
  <si>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</si>
  <si>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</si>
  <si>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</si>
  <si>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</si>
  <si>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</si>
  <si>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</si>
  <si>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</si>
  <si>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</si>
  <si>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</si>
  <si>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</si>
  <si>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</si>
  <si>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</si>
  <si>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</si>
  <si>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</si>
  <si>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</si>
  <si>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</si>
  <si>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</si>
  <si>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</si>
  <si>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</si>
  <si>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</si>
  <si>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</si>
  <si>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</si>
  <si>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</si>
  <si>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</si>
  <si>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</si>
  <si>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</si>
  <si>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</si>
  <si>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</si>
  <si>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</si>
  <si>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</si>
  <si>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</si>
  <si>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</si>
  <si>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</si>
  <si>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</si>
  <si>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</si>
  <si>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</si>
  <si>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</si>
  <si>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</si>
  <si>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</si>
  <si>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</si>
  <si>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</si>
  <si>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</si>
  <si>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</si>
  <si>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</si>
  <si>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</si>
  <si>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</si>
  <si>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</si>
  <si>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</si>
  <si>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</si>
  <si>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</si>
  <si>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</si>
  <si>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</si>
  <si>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</si>
  <si>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</si>
  <si>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</si>
  <si>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</si>
  <si>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</si>
  <si>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</si>
  <si>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</si>
  <si>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</si>
  <si>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</si>
  <si>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</si>
  <si>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</si>
  <si>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</si>
  <si>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</si>
  <si>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</si>
  <si>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</si>
  <si>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</si>
  <si>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</si>
  <si>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</si>
  <si>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</si>
  <si>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</si>
  <si>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</si>
  <si>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</si>
  <si>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</si>
  <si>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</si>
  <si>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</si>
  <si>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</si>
  <si>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</si>
  <si>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</si>
  <si>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</si>
  <si>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</si>
  <si>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</si>
  <si>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</si>
  <si>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</si>
  <si>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</si>
  <si>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</si>
  <si>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</si>
  <si>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</si>
  <si>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</si>
  <si>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</si>
  <si>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</si>
  <si>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</si>
  <si>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</si>
  <si>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</si>
  <si>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</si>
  <si>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</si>
  <si>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</si>
  <si>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</si>
  <si>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</si>
  <si>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</si>
  <si>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</si>
  <si>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</si>
  <si>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</si>
  <si>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</si>
  <si>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</si>
  <si>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</si>
  <si>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</si>
  <si>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</si>
  <si>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</si>
  <si>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</si>
  <si>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</si>
  <si>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</si>
  <si>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</si>
  <si>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</si>
  <si>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</si>
  <si>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</si>
  <si>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</si>
  <si>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</si>
  <si>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</si>
  <si>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</si>
  <si>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</si>
  <si>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</si>
  <si>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</si>
  <si>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</si>
  <si>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</si>
  <si>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</si>
  <si>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</si>
  <si>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</si>
  <si>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</si>
  <si>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</si>
  <si>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</si>
  <si>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</si>
  <si>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</si>
  <si>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</si>
  <si>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</si>
  <si>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</si>
  <si>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</si>
  <si>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</si>
  <si>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</si>
  <si>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</si>
  <si>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</si>
  <si>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</si>
  <si>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</si>
  <si>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</si>
  <si>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</si>
  <si>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</si>
  <si>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</si>
  <si>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</si>
  <si>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</si>
  <si>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</si>
  <si>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</si>
  <si>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</si>
  <si>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</si>
  <si>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</si>
  <si>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</si>
  <si>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</si>
  <si>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</si>
  <si>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</si>
  <si>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</si>
  <si>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</si>
  <si>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</si>
  <si>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</si>
  <si>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</si>
  <si>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</si>
  <si>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</si>
  <si>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</si>
  <si>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</si>
  <si>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</si>
  <si>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</si>
  <si>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</si>
  <si>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</si>
  <si>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</si>
  <si>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</si>
  <si>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</si>
  <si>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</si>
  <si>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</si>
  <si>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</si>
  <si>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</si>
  <si>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</si>
  <si>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</si>
  <si>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</si>
  <si>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</si>
  <si>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</si>
  <si>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</si>
  <si>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</si>
  <si>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</si>
  <si>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</si>
  <si>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</si>
  <si>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</si>
  <si>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</si>
  <si>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</si>
  <si>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</si>
  <si>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</si>
  <si>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</si>
  <si>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</si>
  <si>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</si>
  <si>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</si>
  <si>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</si>
  <si>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</si>
  <si>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</si>
  <si>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</si>
  <si>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</si>
  <si>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</si>
  <si>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</si>
  <si>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</si>
  <si>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</si>
  <si>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</si>
  <si>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</si>
  <si>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</si>
  <si>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</si>
  <si>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</si>
  <si>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</si>
  <si>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</si>
  <si>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</si>
  <si>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</si>
  <si>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</si>
  <si>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</si>
  <si>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</si>
  <si>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</si>
  <si>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</si>
  <si>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</si>
  <si>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</si>
  <si>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</si>
  <si>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</si>
  <si>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</si>
  <si>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</si>
  <si>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</si>
  <si>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</si>
  <si>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</si>
  <si>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</si>
  <si>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</si>
  <si>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</si>
  <si>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</si>
  <si>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</si>
  <si>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</si>
  <si>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</si>
  <si>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</si>
  <si>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</si>
  <si>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</si>
  <si>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</si>
  <si>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</si>
  <si>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</si>
  <si>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</si>
  <si>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</si>
  <si>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</si>
  <si>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</si>
  <si>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</si>
  <si>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</si>
  <si>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</si>
  <si>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</si>
  <si>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</si>
  <si>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</si>
  <si>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</si>
  <si>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</si>
  <si>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</si>
  <si>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</si>
  <si>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</si>
  <si>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</si>
  <si>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</si>
  <si>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</si>
  <si>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</si>
  <si>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</si>
  <si>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</si>
  <si>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</si>
  <si>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</si>
  <si>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</si>
  <si>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</si>
  <si>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</si>
  <si>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</si>
  <si>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</si>
  <si>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</si>
  <si>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</si>
  <si>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</si>
  <si>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</si>
  <si>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</si>
  <si>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</si>
  <si>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</si>
  <si>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</si>
  <si>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</si>
  <si>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</si>
  <si>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</si>
  <si>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</si>
  <si>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</si>
  <si>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</si>
  <si>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</si>
  <si>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</si>
  <si>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</si>
  <si>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</si>
  <si>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</si>
  <si>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</si>
  <si>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</si>
  <si>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</si>
  <si>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</si>
  <si>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</si>
  <si>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</si>
  <si>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</si>
  <si>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</si>
  <si>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</si>
  <si>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</si>
  <si>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</si>
  <si>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</si>
  <si>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</si>
  <si>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</si>
  <si>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</si>
  <si>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</si>
  <si>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</si>
  <si>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</si>
  <si>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</si>
  <si>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</si>
  <si>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</si>
  <si>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</si>
  <si>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</si>
  <si>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</si>
  <si>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</si>
  <si>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</si>
  <si>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</si>
  <si>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</si>
  <si>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</si>
  <si>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</si>
  <si>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</si>
  <si>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</si>
  <si>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</si>
  <si>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</si>
  <si>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</si>
  <si>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</si>
  <si>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</si>
  <si>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</si>
  <si>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</si>
  <si>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</si>
  <si>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</si>
  <si>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</si>
  <si>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</si>
  <si>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</si>
  <si>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</si>
  <si>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</si>
  <si>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</si>
  <si>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</si>
  <si>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</si>
  <si>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</si>
  <si>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</si>
  <si>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</si>
  <si>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</si>
  <si>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</si>
  <si>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</si>
  <si>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</si>
  <si>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</si>
  <si>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</si>
  <si>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</si>
  <si>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</si>
  <si>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</si>
  <si>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</si>
  <si>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</si>
  <si>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</si>
  <si>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</si>
  <si>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</si>
  <si>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</si>
  <si>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</si>
  <si>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</si>
  <si>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</si>
  <si>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</si>
  <si>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</si>
  <si>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</si>
  <si>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</si>
  <si>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</si>
  <si>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</si>
  <si>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</si>
  <si>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</si>
  <si>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</si>
  <si>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</si>
  <si>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</si>
  <si>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</si>
  <si>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</si>
  <si>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</si>
  <si>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</si>
  <si>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</si>
  <si>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</si>
  <si>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</si>
  <si>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</si>
  <si>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</si>
  <si>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</si>
  <si>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</si>
  <si>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</si>
  <si>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</si>
  <si>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</si>
  <si>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</si>
  <si>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</si>
  <si>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</si>
  <si>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</si>
  <si>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</si>
  <si>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</si>
  <si>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</si>
  <si>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</si>
  <si>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</si>
  <si>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</si>
  <si>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</si>
  <si>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</si>
  <si>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</si>
  <si>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</si>
  <si>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</si>
  <si>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</si>
  <si>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</si>
  <si>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</si>
  <si>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</si>
  <si>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</si>
  <si>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</si>
  <si>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</si>
  <si>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</si>
  <si>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</si>
  <si>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</si>
  <si>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</si>
  <si>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</si>
  <si>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</si>
  <si>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</si>
  <si>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</si>
  <si>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</si>
  <si>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</si>
  <si>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</si>
  <si>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</si>
  <si>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</si>
  <si>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</si>
  <si>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</si>
  <si>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</si>
  <si>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</si>
  <si>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</si>
  <si>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</si>
  <si>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</si>
  <si>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</si>
  <si>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</si>
  <si>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</si>
  <si>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</si>
  <si>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</si>
  <si>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</si>
  <si>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</si>
  <si>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</si>
  <si>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</si>
  <si>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</si>
  <si>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</si>
  <si>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</si>
  <si>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</si>
  <si>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</si>
  <si>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</si>
  <si>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</si>
  <si>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</si>
  <si>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</si>
  <si>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</si>
  <si>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</si>
  <si>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</si>
  <si>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</si>
  <si>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</si>
  <si>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</si>
  <si>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</si>
  <si>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</si>
  <si>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</si>
  <si>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</si>
  <si>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</si>
  <si>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</si>
  <si>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</si>
  <si>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</si>
  <si>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</si>
  <si>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</si>
  <si>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</si>
  <si>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</si>
  <si>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</si>
  <si>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</si>
  <si>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</si>
  <si>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</si>
  <si>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</si>
  <si>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</si>
  <si>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</si>
  <si>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</si>
  <si>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</si>
  <si>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</si>
  <si>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</si>
  <si>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</si>
  <si>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</si>
  <si>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</si>
  <si>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</si>
  <si>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</si>
  <si>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</si>
  <si>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</si>
  <si>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</si>
  <si>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</si>
  <si>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</si>
  <si>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</si>
  <si>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</si>
  <si>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</si>
  <si>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</si>
  <si>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</si>
  <si>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</si>
  <si>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</si>
  <si>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</si>
  <si>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</si>
  <si>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</si>
  <si>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</si>
  <si>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</si>
  <si>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</si>
  <si>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</si>
  <si>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</si>
  <si>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</si>
  <si>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</si>
  <si>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</si>
  <si>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</si>
  <si>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</si>
  <si>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</si>
  <si>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</si>
  <si>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</si>
  <si>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</si>
  <si>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</si>
  <si>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</si>
  <si>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</si>
  <si>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</si>
  <si>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</si>
  <si>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</si>
  <si>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</si>
  <si>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</si>
  <si>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</si>
  <si>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</si>
  <si>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</si>
  <si>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</si>
  <si>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</si>
  <si>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</si>
  <si>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</si>
  <si>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</si>
  <si>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</si>
  <si>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</si>
  <si>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</si>
  <si>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</si>
  <si>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</si>
  <si>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</si>
  <si>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</si>
  <si>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</si>
  <si>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</si>
  <si>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</si>
  <si>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</si>
  <si>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</si>
  <si>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</si>
  <si>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</si>
  <si>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</si>
  <si>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</si>
  <si>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</si>
  <si>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</si>
  <si>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</si>
  <si>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</si>
  <si>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</si>
  <si>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</si>
  <si>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</si>
  <si>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</si>
  <si>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</si>
  <si>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</si>
  <si>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</si>
  <si>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</si>
  <si>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</si>
  <si>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</si>
  <si>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</si>
  <si>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</si>
  <si>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</si>
  <si>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</si>
  <si>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</si>
  <si>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</si>
  <si>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</si>
  <si>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</si>
  <si>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</si>
  <si>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</si>
  <si>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</si>
  <si>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</si>
  <si>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</si>
  <si>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</si>
  <si>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</si>
  <si>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</si>
  <si>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</si>
  <si>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</si>
  <si>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</si>
  <si>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</si>
  <si>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</si>
  <si>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</si>
  <si>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</si>
  <si>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</si>
  <si>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</si>
  <si>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</si>
  <si>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</si>
  <si>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</si>
  <si>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</si>
  <si>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</si>
  <si>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</si>
  <si>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</si>
  <si>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</si>
  <si>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</si>
  <si>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</si>
  <si>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</si>
  <si>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</si>
  <si>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</si>
  <si>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</si>
  <si>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</si>
  <si>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</si>
  <si>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</si>
  <si>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</si>
  <si>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</si>
  <si>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</si>
  <si>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</si>
  <si>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</si>
  <si>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</si>
  <si>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</si>
  <si>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</si>
  <si>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</si>
  <si>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</si>
  <si>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</si>
  <si>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</si>
  <si>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</si>
  <si>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</si>
  <si>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</si>
  <si>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</si>
  <si>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</si>
  <si>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</si>
  <si>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</si>
  <si>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</si>
  <si>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</si>
  <si>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</si>
  <si>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</si>
  <si>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</si>
  <si>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</si>
  <si>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</si>
  <si>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</si>
  <si>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</si>
  <si>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</si>
  <si>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</si>
  <si>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</si>
  <si>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</si>
  <si>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</si>
  <si>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</si>
  <si>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</si>
  <si>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</si>
  <si>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</si>
  <si>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</si>
  <si>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</si>
  <si>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</si>
  <si>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</si>
  <si>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</si>
  <si>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</si>
  <si>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</si>
  <si>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</si>
  <si>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</si>
  <si>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</si>
  <si>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</si>
  <si>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</si>
  <si>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</si>
  <si>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</si>
  <si>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</si>
  <si>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</si>
  <si>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</si>
  <si>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</si>
  <si>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</si>
  <si>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</si>
  <si>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</si>
  <si>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</si>
  <si>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</si>
  <si>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</si>
  <si>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</si>
  <si>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</si>
  <si>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</si>
  <si>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</si>
  <si>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</si>
  <si>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</si>
  <si>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</si>
  <si>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</si>
  <si>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</si>
  <si>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</si>
  <si>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</si>
  <si>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</si>
  <si>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</si>
  <si>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</si>
  <si>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</si>
  <si>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</si>
  <si>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</si>
  <si>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</si>
  <si>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</si>
  <si>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</si>
  <si>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</si>
  <si>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</si>
  <si>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</si>
  <si>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</si>
  <si>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</si>
  <si>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</si>
  <si>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</si>
  <si>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</si>
  <si>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</si>
  <si>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</si>
  <si>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</si>
  <si>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</si>
  <si>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</si>
  <si>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</si>
  <si>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</si>
  <si>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</si>
  <si>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</si>
  <si>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</si>
  <si>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</si>
  <si>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</si>
  <si>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</si>
  <si>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</si>
  <si>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</si>
  <si>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</si>
  <si>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</si>
  <si>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</si>
  <si>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</si>
  <si>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</si>
  <si>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</si>
  <si>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</si>
  <si>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</si>
  <si>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</si>
  <si>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</si>
  <si>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</si>
  <si>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</si>
  <si>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</si>
  <si>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</si>
  <si>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</si>
  <si>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</si>
  <si>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</si>
  <si>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</si>
  <si>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</si>
  <si>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</si>
  <si>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</si>
  <si>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</si>
  <si>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</si>
  <si>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</si>
  <si>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</si>
  <si>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</si>
  <si>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</si>
  <si>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</si>
  <si>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</si>
  <si>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</si>
  <si>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</si>
  <si>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</si>
  <si>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</si>
  <si>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</si>
  <si>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</si>
  <si>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</si>
  <si>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</si>
  <si>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</si>
  <si>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</si>
  <si>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</si>
  <si>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</si>
  <si>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</si>
  <si>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</si>
  <si>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</si>
  <si>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</si>
  <si>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</si>
  <si>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</si>
  <si>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</si>
  <si>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</si>
  <si>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</si>
  <si>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</si>
  <si>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</si>
  <si>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</si>
  <si>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</si>
  <si>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</si>
  <si>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</si>
  <si>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</si>
  <si>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</si>
  <si>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</si>
  <si>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</si>
  <si>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</si>
  <si>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</si>
  <si>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</si>
  <si>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</si>
  <si>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</si>
  <si>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</si>
  <si>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</si>
  <si>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</si>
  <si>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</si>
  <si>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</si>
  <si>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</si>
  <si>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</si>
  <si>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</si>
  <si>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</si>
  <si>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</si>
  <si>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</si>
  <si>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</si>
  <si>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</si>
  <si>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</si>
  <si>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</si>
  <si>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</si>
  <si>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</si>
  <si>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</si>
  <si>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</si>
  <si>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</si>
  <si>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</si>
  <si>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</si>
  <si>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</si>
  <si>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</si>
  <si>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</si>
  <si>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</si>
  <si>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</si>
  <si>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</si>
  <si>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</si>
  <si>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</si>
  <si>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</si>
  <si>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</si>
  <si>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</si>
  <si>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</si>
  <si>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</si>
  <si>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</si>
  <si>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</si>
  <si>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</si>
  <si>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</si>
  <si>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</si>
  <si>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</si>
  <si>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</si>
  <si>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</si>
  <si>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</si>
  <si>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</si>
  <si>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</si>
  <si>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</si>
  <si>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</si>
  <si>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</si>
  <si>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</si>
  <si>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</si>
  <si>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</si>
  <si>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</si>
  <si>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</si>
  <si>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</si>
  <si>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</si>
  <si>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</si>
  <si>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</si>
  <si>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</si>
  <si>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</si>
  <si>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</si>
  <si>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</si>
  <si>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</si>
  <si>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</si>
  <si>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</si>
  <si>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</si>
  <si>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</si>
  <si>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</si>
  <si>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</si>
  <si>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</si>
  <si>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</si>
  <si>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</si>
  <si>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</si>
  <si>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</si>
  <si>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</si>
  <si>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</si>
  <si>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</si>
  <si>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</si>
  <si>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</si>
  <si>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</si>
  <si>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</si>
  <si>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</si>
  <si>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</si>
  <si>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</si>
  <si>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</si>
  <si>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</si>
  <si>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</si>
  <si>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</si>
  <si>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</si>
  <si>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</si>
  <si>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</si>
  <si>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</si>
  <si>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</si>
  <si>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</si>
  <si>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</si>
  <si>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</si>
  <si>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</si>
  <si>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</si>
  <si>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</si>
  <si>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</si>
  <si>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</si>
  <si>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</si>
  <si>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</si>
  <si>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</si>
  <si>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</si>
  <si>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</si>
  <si>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</si>
  <si>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</si>
  <si>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</si>
  <si>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</si>
  <si>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</si>
  <si>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</si>
  <si>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</si>
  <si>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</si>
  <si>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</si>
  <si>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</si>
  <si>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</si>
  <si>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</si>
  <si>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</si>
  <si>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</si>
  <si>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</si>
  <si>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</si>
  <si>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</si>
  <si>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</si>
  <si>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</si>
  <si>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</si>
  <si>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</si>
  <si>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</si>
  <si>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</si>
  <si>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</si>
  <si>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</si>
  <si>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</si>
  <si>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</si>
  <si>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</si>
  <si>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</si>
  <si>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</si>
  <si>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</si>
  <si>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</si>
  <si>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</si>
  <si>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</si>
  <si>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</si>
  <si>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</si>
  <si>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</si>
  <si>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</si>
  <si>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</si>
  <si>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</si>
  <si>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</si>
  <si>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</si>
  <si>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</si>
  <si>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</si>
  <si>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</si>
  <si>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</si>
  <si>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</si>
  <si>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</si>
  <si>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</si>
  <si>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</si>
  <si>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</si>
  <si>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</si>
  <si>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</si>
  <si>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</si>
  <si>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</si>
  <si>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</si>
  <si>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</si>
  <si>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</si>
  <si>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</si>
  <si>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</si>
  <si>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</si>
  <si>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</si>
  <si>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</si>
  <si>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</si>
  <si>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</si>
  <si>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</si>
  <si>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</si>
  <si>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</si>
  <si>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</si>
  <si>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</si>
  <si>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</si>
  <si>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</si>
  <si>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</si>
  <si>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</si>
  <si>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</si>
  <si>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</si>
  <si>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</si>
  <si>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</si>
  <si>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</si>
  <si>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</si>
  <si>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</si>
  <si>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</si>
  <si>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</si>
  <si>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</si>
  <si>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</si>
  <si>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</si>
  <si>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</si>
  <si>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</si>
  <si>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</si>
  <si>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</si>
  <si>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</si>
  <si>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</si>
  <si>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</si>
  <si>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</si>
  <si>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</si>
  <si>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</si>
  <si>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</si>
  <si>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</si>
  <si>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</si>
  <si>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</si>
  <si>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</si>
  <si>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</si>
  <si>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</si>
  <si>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</si>
  <si>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</si>
  <si>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</si>
  <si>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</si>
  <si>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</si>
  <si>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</si>
  <si>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</si>
  <si>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</si>
  <si>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</si>
  <si>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</si>
  <si>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</si>
  <si>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</si>
  <si>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</si>
  <si>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</si>
  <si>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</si>
  <si>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</si>
  <si>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</si>
  <si>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</si>
  <si>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</si>
  <si>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</si>
  <si>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</si>
  <si>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</si>
  <si>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</si>
  <si>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</si>
  <si>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</si>
  <si>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</si>
  <si>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</si>
  <si>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</si>
  <si>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</si>
  <si>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</si>
  <si>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</si>
  <si>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</si>
  <si>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</si>
  <si>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</si>
  <si>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</si>
  <si>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</si>
  <si>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</si>
  <si>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</si>
  <si>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</si>
  <si>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</si>
  <si>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</si>
  <si>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</si>
  <si>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</si>
  <si>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</si>
  <si>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</si>
  <si>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</si>
  <si>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</si>
  <si>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</si>
  <si>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</si>
  <si>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</si>
  <si>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</si>
  <si>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</si>
  <si>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</si>
  <si>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</si>
  <si>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</si>
  <si>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</si>
  <si>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</si>
  <si>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</si>
  <si>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</si>
  <si>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</si>
  <si>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</si>
  <si>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</si>
  <si>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</si>
  <si>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</si>
  <si>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</si>
  <si>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</si>
  <si>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</si>
  <si>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</si>
  <si>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</si>
  <si>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</si>
  <si>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</si>
  <si>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</si>
  <si>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</si>
  <si>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</si>
  <si>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</si>
  <si>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</si>
  <si>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</si>
  <si>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</si>
  <si>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</si>
  <si>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</si>
  <si>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</si>
  <si>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</si>
  <si>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</si>
  <si>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</si>
  <si>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</si>
  <si>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</si>
  <si>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</si>
  <si>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</si>
  <si>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</si>
  <si>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</si>
  <si>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</si>
  <si>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</si>
  <si>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</si>
  <si>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</si>
  <si>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</si>
  <si>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</si>
  <si>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</si>
  <si>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</si>
  <si>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</si>
  <si>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</si>
  <si>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</si>
  <si>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</si>
  <si>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</si>
  <si>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</si>
  <si>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</si>
  <si>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</si>
  <si>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</si>
  <si>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</si>
  <si>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</si>
  <si>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</si>
  <si>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</si>
  <si>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</si>
  <si>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</si>
  <si>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</si>
  <si>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</si>
  <si>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</si>
  <si>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</si>
  <si>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</si>
  <si>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</si>
  <si>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</si>
  <si>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</si>
  <si>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</si>
  <si>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</si>
  <si>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</si>
  <si>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</si>
  <si>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</si>
  <si>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</si>
  <si>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</si>
  <si>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</si>
  <si>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</si>
  <si>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</si>
  <si>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</si>
  <si>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</si>
  <si>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</si>
  <si>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</si>
  <si>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</si>
  <si>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</si>
  <si>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</si>
  <si>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</si>
  <si>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</si>
  <si>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</si>
  <si>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</si>
  <si>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</si>
  <si>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</si>
  <si>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</si>
  <si>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</si>
  <si>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</si>
  <si>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</si>
  <si>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</si>
  <si>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</si>
  <si>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</si>
  <si>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</si>
  <si>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</si>
  <si>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</si>
  <si>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</si>
  <si>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</si>
  <si>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</si>
  <si>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</si>
  <si>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</si>
  <si>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</si>
  <si>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</si>
  <si>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</si>
  <si>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</si>
  <si>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</si>
  <si>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</si>
  <si>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</si>
  <si>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</si>
  <si>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</si>
  <si>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</si>
  <si>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</si>
  <si>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</si>
  <si>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</si>
  <si>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</si>
  <si>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</si>
  <si>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</si>
  <si>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</si>
  <si>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</si>
  <si>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</si>
  <si>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</si>
  <si>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</si>
  <si>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</si>
  <si>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</si>
  <si>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</si>
  <si>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</si>
  <si>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</si>
  <si>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</si>
  <si>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</si>
  <si>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</si>
  <si>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</si>
  <si>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</si>
  <si>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</si>
  <si>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</si>
  <si>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</si>
  <si>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</si>
  <si>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</si>
  <si>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</si>
  <si>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</si>
  <si>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</si>
  <si>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</si>
  <si>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</si>
  <si>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</si>
  <si>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</si>
  <si>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</si>
  <si>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</si>
  <si>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</si>
  <si>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</si>
  <si>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</si>
  <si>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</si>
  <si>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</si>
  <si>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</si>
  <si>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</si>
  <si>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</si>
  <si>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</si>
  <si>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</si>
  <si>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</si>
  <si>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</si>
  <si>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</si>
  <si>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</si>
  <si>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</si>
  <si>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</si>
  <si>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</si>
  <si>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</si>
  <si>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</si>
  <si>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</si>
  <si>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</si>
  <si>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</si>
  <si>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</si>
  <si>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</si>
  <si>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</si>
  <si>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</si>
  <si>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</si>
  <si>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</si>
  <si>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</si>
  <si>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</si>
  <si>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</si>
  <si>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</si>
  <si>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</si>
  <si>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</si>
  <si>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</si>
  <si>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</si>
  <si>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</si>
  <si>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</si>
  <si>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</si>
  <si>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</si>
  <si>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</si>
  <si>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</si>
  <si>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</si>
  <si>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</si>
  <si>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</si>
  <si>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</si>
  <si>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</si>
  <si>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</si>
  <si>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</si>
  <si>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</si>
  <si>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</si>
  <si>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</si>
  <si>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</si>
  <si>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</si>
  <si>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</si>
  <si>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</si>
  <si>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</si>
  <si>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</si>
  <si>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</si>
  <si>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</si>
  <si>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</si>
  <si>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</si>
  <si>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</si>
  <si>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</si>
  <si>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</si>
  <si>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</si>
  <si>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</si>
  <si>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</si>
  <si>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</si>
  <si>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</si>
  <si>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</si>
  <si>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</si>
  <si>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</si>
  <si>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</si>
  <si>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</si>
  <si>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</si>
  <si>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</si>
  <si>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</si>
  <si>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</si>
  <si>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</si>
  <si>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</si>
  <si>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</si>
  <si>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</si>
  <si>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</si>
  <si>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</si>
  <si>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</si>
  <si>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</si>
  <si>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</si>
  <si>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</si>
  <si>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</si>
  <si>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</si>
  <si>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</si>
  <si>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</si>
  <si>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</si>
  <si>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</si>
  <si>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</si>
  <si>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</si>
  <si>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</si>
  <si>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</si>
  <si>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</si>
  <si>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</si>
  <si>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</si>
  <si>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</si>
  <si>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</si>
  <si>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</si>
  <si>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</si>
  <si>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</si>
  <si>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</si>
  <si>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</si>
  <si>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</si>
  <si>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</si>
  <si>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</si>
  <si>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</si>
  <si>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</si>
  <si>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</si>
  <si>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</si>
  <si>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</si>
  <si>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</si>
  <si>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</si>
  <si>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</si>
  <si>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</si>
  <si>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</si>
  <si>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</si>
  <si>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</si>
  <si>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</si>
  <si>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</si>
  <si>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</si>
  <si>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</si>
  <si>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</si>
  <si>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</si>
  <si>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</si>
  <si>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</si>
  <si>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</si>
  <si>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</si>
  <si>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</si>
  <si>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</si>
  <si>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</si>
  <si>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</si>
  <si>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</si>
  <si>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</si>
  <si>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</si>
  <si>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</si>
  <si>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</si>
  <si>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</si>
  <si>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</si>
  <si>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</si>
  <si>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</si>
  <si>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</si>
  <si>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</si>
  <si>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</si>
  <si>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</si>
  <si>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</si>
  <si>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</si>
  <si>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</si>
  <si>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</si>
  <si>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</si>
  <si>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</si>
  <si>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</si>
  <si>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</si>
  <si>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</si>
  <si>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</si>
  <si>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</si>
  <si>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</si>
  <si>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</si>
  <si>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</si>
  <si>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</si>
  <si>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</si>
  <si>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</si>
  <si>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</si>
  <si>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</si>
  <si>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</si>
  <si>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</si>
  <si>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</si>
  <si>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</si>
  <si>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</si>
  <si>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</si>
  <si>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</si>
  <si>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</si>
  <si>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</si>
  <si>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</si>
  <si>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</si>
  <si>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</si>
  <si>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</si>
  <si>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</si>
  <si>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</si>
  <si>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</si>
  <si>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</si>
  <si>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</si>
  <si>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</si>
  <si>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</si>
  <si>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</si>
  <si>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</si>
  <si>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</si>
  <si>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</si>
  <si>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</si>
  <si>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</si>
  <si>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</si>
  <si>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</si>
  <si>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</si>
  <si>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</si>
  <si>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</si>
  <si>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</si>
  <si>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</si>
  <si>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</si>
  <si>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</si>
  <si>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</si>
  <si>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</si>
  <si>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</si>
  <si>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</si>
  <si>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</si>
  <si>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</si>
  <si>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</si>
  <si>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</si>
  <si>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</si>
  <si>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</si>
  <si>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</si>
  <si>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</si>
  <si>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</si>
  <si>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</si>
  <si>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</si>
  <si>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</si>
  <si>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</si>
  <si>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</si>
  <si>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</si>
  <si>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</si>
  <si>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</si>
  <si>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</si>
  <si>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</si>
  <si>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</si>
  <si>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</si>
  <si>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</si>
  <si>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</si>
  <si>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</si>
  <si>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</si>
  <si>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</si>
  <si>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</si>
  <si>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</si>
  <si>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</si>
  <si>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</si>
  <si>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</si>
  <si>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</si>
  <si>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</si>
  <si>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</si>
  <si>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</si>
  <si>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</si>
  <si>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</si>
  <si>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</si>
  <si>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</si>
  <si>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</si>
  <si>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</si>
  <si>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</si>
  <si>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</si>
  <si>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</si>
  <si>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</si>
  <si>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</si>
  <si>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</si>
  <si>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</si>
  <si>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</si>
  <si>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</si>
  <si>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</si>
  <si>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</si>
  <si>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</si>
  <si>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</si>
  <si>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</si>
  <si>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</si>
  <si>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</si>
  <si>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</si>
  <si>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</si>
  <si>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</si>
  <si>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</si>
  <si>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</si>
  <si>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</si>
  <si>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</si>
  <si>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</si>
  <si>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</si>
  <si>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</si>
  <si>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</si>
  <si>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</si>
  <si>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</si>
  <si>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</si>
  <si>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</si>
  <si>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</si>
  <si>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</si>
  <si>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</si>
  <si>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</si>
  <si>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</si>
  <si>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</si>
  <si>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</si>
  <si>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</si>
  <si>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</si>
  <si>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</si>
  <si>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</si>
  <si>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</si>
  <si>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</si>
  <si>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</si>
  <si>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</si>
  <si>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</si>
  <si>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</si>
  <si>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</si>
  <si>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</si>
  <si>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</si>
  <si>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</si>
  <si>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</si>
  <si>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</si>
  <si>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</si>
  <si>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</si>
  <si>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</si>
  <si>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</si>
  <si>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</si>
  <si>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</si>
  <si>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</si>
  <si>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</si>
  <si>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</si>
  <si>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</si>
  <si>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</si>
  <si>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</si>
  <si>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</si>
  <si>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</si>
  <si>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</si>
  <si>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</si>
  <si>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</si>
  <si>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</si>
  <si>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</si>
  <si>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</si>
  <si>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</si>
  <si>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</si>
  <si>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</si>
  <si>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</si>
  <si>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</si>
  <si>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</si>
  <si>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</si>
  <si>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</si>
  <si>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</si>
  <si>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</si>
  <si>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</si>
  <si>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</si>
  <si>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</si>
  <si>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</si>
  <si>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</si>
  <si>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</si>
  <si>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</si>
  <si>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</si>
  <si>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</si>
  <si>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</si>
  <si>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</si>
  <si>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</si>
  <si>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</si>
  <si>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</si>
  <si>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</si>
  <si>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</si>
  <si>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</si>
  <si>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</si>
  <si>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</si>
  <si>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</si>
  <si>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</si>
  <si>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</si>
  <si>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</si>
  <si>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</si>
  <si>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</si>
  <si>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</si>
  <si>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</si>
  <si>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</si>
  <si>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</si>
  <si>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</si>
  <si>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</si>
  <si>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</si>
  <si>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</si>
  <si>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</si>
  <si>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</si>
  <si>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</si>
  <si>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</si>
  <si>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</si>
  <si>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</si>
  <si>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</si>
  <si>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</si>
  <si>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</si>
  <si>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</si>
  <si>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</si>
  <si>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</si>
  <si>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</si>
  <si>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</si>
  <si>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</si>
  <si>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</si>
  <si>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</si>
  <si>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</si>
  <si>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</si>
  <si>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</si>
  <si>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</si>
  <si>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</si>
  <si>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</si>
  <si>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</si>
  <si>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</si>
  <si>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</si>
  <si>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</si>
  <si>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</si>
  <si>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</si>
  <si>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</si>
  <si>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</si>
  <si>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</si>
  <si>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</si>
  <si>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</si>
  <si>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</si>
  <si>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</si>
  <si>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</si>
  <si>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</si>
  <si>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</si>
  <si>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</si>
  <si>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</si>
  <si>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</si>
  <si>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</si>
  <si>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</si>
  <si>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</si>
  <si>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</si>
  <si>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</si>
  <si>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</si>
  <si>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</si>
  <si>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</si>
  <si>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</si>
  <si>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</si>
  <si>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</si>
  <si>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</si>
  <si>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</si>
  <si>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</si>
  <si>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</si>
  <si>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</si>
  <si>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</si>
  <si>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</si>
  <si>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</si>
  <si>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</si>
  <si>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</si>
  <si>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</si>
  <si>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</si>
  <si>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</si>
  <si>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</si>
  <si>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</si>
  <si>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</si>
  <si>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</si>
  <si>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</si>
  <si>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</si>
  <si>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</si>
  <si>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</si>
  <si>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</si>
  <si>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</si>
  <si>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</si>
  <si>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</si>
  <si>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</si>
  <si>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</si>
  <si>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</si>
  <si>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</si>
  <si>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</si>
  <si>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</si>
  <si>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</si>
  <si>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</si>
  <si>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</si>
  <si>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</si>
  <si>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</si>
  <si>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</si>
  <si>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</si>
  <si>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</si>
  <si>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</si>
  <si>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</si>
  <si>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</si>
  <si>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</si>
  <si>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</si>
  <si>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</si>
  <si>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</si>
  <si>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</si>
  <si>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</si>
  <si>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</si>
  <si>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</si>
  <si>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</si>
  <si>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</si>
  <si>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</si>
  <si>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</si>
  <si>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</si>
  <si>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</si>
  <si>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</si>
  <si>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</si>
  <si>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</si>
  <si>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</si>
  <si>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</si>
  <si>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</si>
  <si>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</si>
  <si>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</si>
  <si>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</si>
  <si>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</si>
  <si>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</si>
  <si>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</si>
  <si>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</si>
  <si>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</si>
  <si>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</si>
  <si>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</si>
  <si>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</si>
  <si>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</si>
  <si>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</si>
  <si>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</si>
  <si>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</si>
  <si>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</si>
  <si>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</si>
  <si>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</si>
  <si>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</si>
  <si>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</si>
  <si>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</si>
  <si>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</si>
  <si>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</si>
  <si>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</si>
  <si>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</si>
  <si>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</si>
  <si>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</si>
  <si>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</si>
  <si>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</si>
  <si>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</si>
  <si>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</si>
  <si>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</si>
  <si>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</si>
  <si>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</si>
  <si>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</si>
  <si>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</si>
  <si>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</si>
  <si>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</si>
  <si>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</si>
  <si>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</si>
  <si>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</si>
  <si>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</si>
  <si>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</si>
  <si>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</si>
  <si>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</si>
  <si>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</si>
  <si>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</si>
  <si>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</si>
  <si>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</si>
  <si>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</si>
  <si>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</si>
  <si>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</si>
  <si>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</si>
  <si>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</si>
  <si>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</si>
  <si>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</si>
  <si>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</si>
  <si>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</si>
  <si>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</si>
  <si>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</si>
  <si>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</si>
  <si>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</si>
  <si>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</si>
  <si>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</si>
  <si>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</si>
  <si>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</si>
  <si>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</si>
  <si>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</si>
  <si>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</si>
  <si>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</si>
  <si>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</si>
  <si>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</si>
  <si>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</si>
  <si>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</si>
  <si>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</si>
  <si>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</si>
  <si>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</si>
  <si>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</si>
  <si>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</si>
  <si>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</si>
  <si>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</si>
  <si>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</si>
  <si>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</si>
  <si>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</si>
  <si>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</si>
  <si>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</si>
  <si>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</si>
  <si>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</si>
  <si>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</si>
  <si>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</si>
  <si>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</si>
  <si>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</si>
  <si>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</si>
  <si>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</si>
  <si>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</si>
  <si>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</si>
  <si>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</si>
  <si>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</si>
  <si>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</si>
  <si>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</si>
  <si>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</si>
  <si>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</si>
  <si>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</si>
  <si>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</si>
  <si>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</si>
  <si>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</si>
  <si>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</si>
  <si>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</si>
  <si>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</si>
  <si>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</si>
  <si>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</si>
  <si>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</si>
  <si>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</si>
  <si>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</si>
  <si>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</si>
  <si>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</si>
  <si>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</si>
  <si>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</si>
  <si>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</si>
  <si>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</si>
  <si>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</si>
  <si>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</si>
  <si>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</si>
  <si>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</si>
  <si>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</si>
  <si>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</si>
  <si>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</si>
  <si>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</si>
  <si>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</si>
  <si>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</si>
  <si>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</si>
  <si>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</si>
  <si>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</si>
  <si>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</si>
  <si>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</si>
  <si>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</si>
  <si>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</si>
  <si>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</si>
  <si>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</si>
  <si>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</si>
  <si>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</si>
  <si>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</si>
  <si>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</si>
  <si>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</si>
  <si>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</si>
  <si>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</si>
  <si>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</si>
  <si>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</si>
  <si>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</si>
  <si>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</si>
  <si>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</si>
  <si>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</si>
  <si>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</si>
  <si>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</si>
  <si>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</si>
  <si>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</si>
  <si>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</si>
  <si>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</si>
  <si>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</si>
  <si>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</si>
  <si>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</si>
  <si>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</si>
  <si>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</si>
  <si>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</si>
  <si>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</si>
  <si>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</si>
  <si>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</si>
  <si>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</si>
  <si>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</si>
  <si>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</si>
  <si>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</si>
  <si>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</si>
  <si>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</si>
  <si>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</si>
  <si>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</si>
  <si>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</si>
  <si>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</si>
  <si>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</si>
  <si>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</si>
  <si>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</si>
  <si>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</si>
  <si>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</si>
  <si>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</si>
  <si>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</si>
  <si>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</si>
  <si>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</si>
  <si>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</si>
  <si>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</si>
  <si>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</si>
  <si>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</si>
  <si>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</si>
  <si>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</si>
  <si>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</si>
  <si>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</si>
  <si>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</si>
  <si>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</si>
  <si>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</si>
  <si>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</si>
  <si>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</si>
  <si>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</si>
  <si>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</si>
  <si>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</si>
  <si>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</si>
  <si>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</si>
  <si>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</si>
  <si>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</si>
  <si>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</si>
  <si>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</si>
  <si>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</si>
  <si>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</si>
  <si>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</si>
  <si>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</si>
  <si>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</si>
  <si>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</si>
  <si>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</si>
  <si>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</si>
  <si>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</si>
  <si>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</si>
  <si>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</si>
  <si>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</si>
  <si>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</si>
  <si>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</si>
  <si>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</si>
  <si>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</si>
  <si>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</si>
  <si>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</si>
  <si>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</si>
  <si>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</si>
  <si>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</si>
  <si>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</si>
  <si>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</si>
  <si>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</si>
  <si>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</si>
  <si>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</si>
  <si>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</si>
  <si>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</si>
  <si>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</si>
  <si>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</si>
  <si>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</si>
  <si>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</si>
  <si>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</si>
  <si>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</si>
  <si>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</si>
  <si>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</si>
  <si>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</si>
  <si>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</si>
  <si>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</si>
  <si>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</si>
  <si>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</si>
  <si>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</si>
  <si>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</si>
  <si>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</si>
  <si>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</si>
  <si>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</si>
  <si>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</si>
  <si>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</si>
  <si>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</si>
  <si>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</si>
  <si>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</si>
  <si>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</si>
  <si>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</si>
  <si>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</si>
  <si>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</si>
  <si>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</si>
  <si>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</si>
  <si>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</si>
  <si>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</si>
  <si>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</si>
  <si>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</si>
  <si>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</si>
  <si>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</si>
  <si>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</si>
  <si>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</si>
  <si>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</si>
  <si>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</si>
  <si>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</si>
  <si>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</si>
  <si>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</si>
  <si>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</si>
  <si>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</si>
  <si>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</si>
  <si>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</si>
  <si>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</si>
  <si>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</si>
  <si>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</si>
  <si>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</si>
  <si>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</si>
  <si>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</si>
  <si>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</si>
  <si>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</si>
  <si>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</si>
  <si>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</si>
  <si>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</si>
  <si>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</si>
  <si>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</si>
  <si>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</si>
  <si>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</si>
  <si>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</si>
  <si>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</si>
  <si>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</si>
  <si>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</si>
  <si>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</si>
  <si>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</si>
  <si>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</si>
  <si>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</si>
  <si>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</si>
  <si>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</si>
  <si>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</si>
  <si>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</si>
  <si>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</si>
  <si>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</si>
  <si>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</si>
  <si>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</si>
  <si>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</si>
  <si>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</si>
  <si>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</si>
  <si>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</si>
  <si>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</si>
  <si>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</si>
  <si>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</si>
  <si>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</si>
  <si>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</si>
  <si>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</si>
  <si>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</si>
  <si>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</si>
  <si>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</si>
  <si>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</si>
  <si>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</si>
  <si>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</si>
  <si>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</si>
  <si>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</si>
  <si>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</si>
  <si>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</si>
  <si>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</si>
  <si>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</si>
  <si>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</si>
  <si>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</si>
  <si>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</si>
  <si>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</si>
  <si>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</si>
  <si>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</si>
  <si>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</si>
  <si>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</si>
  <si>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</si>
  <si>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</si>
  <si>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</si>
  <si>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</si>
  <si>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</si>
  <si>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</si>
  <si>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</si>
  <si>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</si>
  <si>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</si>
  <si>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</si>
  <si>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</si>
  <si>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</si>
  <si>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</si>
  <si>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</si>
  <si>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</si>
  <si>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</si>
  <si>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</si>
  <si>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</si>
  <si>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</si>
  <si>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</si>
  <si>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</si>
  <si>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</si>
  <si>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</si>
  <si>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</si>
  <si>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</si>
  <si>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</si>
  <si>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</si>
  <si>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</si>
  <si>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</si>
  <si>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</si>
  <si>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</si>
  <si>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</si>
  <si>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</si>
  <si>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</si>
  <si>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</si>
  <si>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</si>
  <si>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</si>
  <si>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</si>
  <si>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</si>
  <si>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</si>
  <si>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</si>
  <si>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</si>
  <si>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</si>
  <si>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</si>
  <si>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</si>
  <si>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</si>
  <si>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</si>
  <si>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</si>
  <si>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</si>
  <si>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</si>
  <si>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</si>
  <si>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</si>
  <si>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</si>
  <si>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</si>
  <si>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</si>
  <si>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</si>
  <si>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</si>
  <si>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</si>
  <si>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</si>
  <si>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</si>
  <si>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</si>
  <si>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</si>
  <si>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</si>
  <si>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</si>
  <si>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</si>
  <si>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</si>
  <si>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</si>
  <si>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</si>
  <si>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</si>
  <si>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</si>
  <si>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</si>
  <si>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</si>
  <si>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</si>
  <si>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</si>
  <si>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</si>
  <si>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</si>
  <si>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</si>
  <si>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</si>
  <si>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</si>
  <si>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</si>
  <si>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</si>
  <si>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</si>
  <si>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</si>
  <si>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</si>
  <si>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</si>
  <si>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</si>
  <si>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</si>
  <si>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</si>
  <si>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</si>
  <si>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</si>
  <si>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</si>
  <si>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</si>
  <si>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</si>
  <si>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</si>
  <si>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</si>
  <si>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</si>
  <si>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</si>
  <si>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</si>
  <si>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</si>
  <si>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</si>
  <si>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</si>
  <si>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</si>
  <si>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</si>
  <si>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</si>
  <si>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</si>
  <si>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</si>
  <si>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</si>
  <si>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</si>
  <si>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</si>
  <si>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</si>
  <si>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</si>
  <si>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</si>
  <si>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</si>
  <si>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</si>
  <si>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</si>
  <si>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</si>
  <si>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</si>
  <si>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</si>
  <si>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</si>
  <si>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</si>
  <si>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</si>
  <si>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</si>
  <si>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</si>
  <si>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</si>
  <si>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</si>
  <si>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</si>
  <si>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</si>
  <si>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</si>
  <si>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</si>
  <si>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</si>
  <si>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</si>
  <si>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</si>
  <si>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</si>
  <si>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</si>
  <si>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</si>
  <si>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</si>
  <si>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</si>
  <si>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</si>
  <si>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</si>
  <si>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</si>
  <si>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</si>
  <si>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</si>
  <si>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</si>
  <si>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</si>
  <si>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</si>
  <si>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</si>
  <si>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</si>
  <si>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</si>
  <si>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</si>
  <si>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</si>
  <si>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</si>
  <si>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</si>
  <si>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</si>
  <si>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</si>
  <si>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</si>
  <si>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</si>
  <si>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</si>
  <si>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</si>
  <si>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</si>
  <si>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</si>
  <si>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</si>
  <si>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</si>
  <si>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</si>
  <si>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</si>
  <si>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</si>
  <si>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</si>
  <si>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</si>
  <si>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</si>
  <si>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</si>
  <si>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</si>
  <si>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</si>
  <si>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</si>
  <si>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</si>
  <si>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</si>
  <si>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</si>
  <si>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</si>
  <si>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</si>
  <si>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</si>
  <si>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</si>
  <si>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</si>
  <si>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</si>
  <si>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</si>
  <si>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</si>
  <si>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</si>
  <si>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</si>
  <si>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</si>
  <si>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</si>
  <si>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</si>
  <si>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</si>
  <si>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</si>
  <si>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</si>
  <si>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</si>
  <si>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</si>
  <si>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</si>
  <si>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</si>
  <si>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</si>
  <si>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</si>
  <si>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</si>
  <si>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</si>
  <si>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</si>
  <si>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</si>
  <si>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</si>
  <si>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</si>
  <si>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</si>
  <si>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</si>
  <si>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</si>
  <si>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</si>
  <si>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</si>
  <si>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</si>
  <si>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</si>
  <si>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</si>
  <si>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</si>
  <si>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</si>
  <si>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</si>
  <si>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</si>
  <si>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</si>
  <si>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</si>
  <si>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</si>
  <si>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</si>
  <si>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</si>
  <si>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</si>
  <si>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</si>
  <si>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</si>
  <si>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</si>
  <si>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</si>
  <si>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</si>
  <si>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</si>
  <si>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</si>
  <si>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</si>
  <si>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</si>
  <si>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</si>
  <si>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</si>
  <si>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</si>
  <si>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</si>
  <si>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</si>
  <si>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</si>
  <si>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</si>
  <si>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</si>
  <si>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</si>
  <si>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</si>
  <si>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</si>
  <si>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</si>
  <si>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</si>
  <si>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</si>
  <si>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</si>
  <si>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</si>
  <si>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</si>
  <si>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</si>
  <si>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</si>
  <si>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</si>
  <si>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</si>
  <si>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</si>
  <si>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</si>
  <si>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</si>
  <si>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</si>
  <si>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</si>
  <si>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</si>
  <si>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</si>
  <si>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</si>
  <si>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</si>
  <si>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</si>
  <si>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</si>
  <si>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</si>
  <si>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</si>
  <si>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</si>
  <si>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</si>
  <si>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</si>
  <si>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</si>
  <si>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</si>
  <si>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</si>
  <si>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</si>
  <si>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</si>
  <si>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</si>
  <si>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</si>
  <si>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</si>
  <si>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</si>
  <si>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</si>
  <si>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</si>
  <si>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</si>
  <si>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</si>
  <si>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</si>
  <si>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</si>
  <si>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</si>
  <si>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</si>
  <si>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</si>
  <si>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</si>
  <si>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</si>
  <si>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</si>
  <si>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</si>
  <si>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</si>
  <si>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</si>
  <si>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</si>
  <si>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</si>
  <si>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</si>
  <si>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</si>
  <si>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</si>
  <si>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</si>
  <si>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</si>
  <si>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</si>
  <si>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</si>
  <si>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</si>
  <si>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</si>
  <si>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</si>
  <si>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</si>
  <si>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</si>
  <si>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</si>
  <si>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</si>
  <si>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</si>
  <si>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</si>
  <si>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</si>
  <si>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</si>
  <si>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</si>
  <si>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</si>
  <si>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</si>
  <si>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</si>
  <si>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</si>
  <si>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</si>
  <si>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</si>
  <si>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</si>
  <si>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</si>
  <si>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</si>
  <si>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</si>
  <si>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</si>
  <si>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</si>
  <si>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</si>
  <si>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</si>
  <si>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</si>
  <si>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</si>
  <si>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</si>
  <si>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</si>
  <si>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</si>
  <si>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</si>
  <si>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</si>
  <si>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</si>
  <si>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</si>
  <si>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</si>
  <si>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</si>
  <si>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</si>
  <si>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</si>
  <si>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</si>
  <si>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</si>
  <si>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</si>
  <si>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</si>
  <si>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</si>
  <si>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</si>
  <si>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</si>
  <si>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</si>
  <si>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</si>
  <si>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</si>
  <si>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</si>
  <si>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</si>
  <si>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</si>
  <si>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</si>
  <si>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</si>
  <si>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</si>
  <si>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</si>
  <si>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</si>
  <si>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</si>
  <si>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</si>
  <si>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</si>
  <si>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</si>
  <si>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</si>
  <si>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</si>
  <si>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</si>
  <si>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</si>
  <si>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</si>
  <si>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</si>
  <si>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</si>
  <si>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</si>
  <si>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</si>
  <si>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</si>
  <si>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</si>
  <si>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</si>
  <si>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</si>
  <si>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</si>
  <si>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</si>
  <si>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</si>
  <si>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</si>
  <si>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</si>
  <si>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</si>
  <si>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</si>
  <si>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</si>
  <si>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</si>
  <si>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</si>
  <si>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</si>
  <si>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</si>
  <si>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</si>
  <si>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</si>
  <si>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</si>
  <si>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</si>
  <si>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</si>
  <si>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</si>
  <si>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</si>
  <si>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</si>
  <si>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</si>
  <si>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</si>
  <si>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</si>
  <si>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</si>
  <si>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</si>
  <si>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</si>
  <si>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</si>
  <si>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</si>
  <si>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</si>
  <si>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</si>
  <si>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</si>
  <si>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</si>
  <si>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</si>
  <si>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</si>
  <si>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</si>
  <si>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</si>
  <si>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</si>
  <si>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</si>
  <si>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</si>
  <si>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</si>
  <si>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</si>
  <si>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</si>
  <si>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</si>
  <si>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</si>
  <si>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</si>
  <si>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</si>
  <si>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</si>
  <si>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</si>
  <si>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</si>
  <si>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</si>
  <si>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</si>
  <si>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</si>
  <si>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</si>
  <si>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</si>
  <si>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</si>
  <si>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</si>
  <si>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</si>
  <si>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</si>
  <si>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</si>
  <si>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</si>
  <si>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</si>
  <si>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</si>
  <si>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</si>
  <si>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</si>
  <si>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</si>
  <si>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</si>
  <si>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</si>
  <si>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</si>
  <si>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</si>
  <si>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</si>
  <si>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</si>
  <si>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</si>
  <si>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</si>
  <si>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</si>
  <si>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</si>
  <si>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</si>
  <si>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</si>
  <si>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</si>
  <si>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</si>
  <si>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</si>
  <si>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</si>
  <si>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</si>
  <si>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</si>
  <si>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</si>
  <si>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</si>
  <si>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</si>
  <si>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</si>
  <si>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</si>
  <si>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</si>
  <si>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</si>
  <si>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</si>
  <si>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</si>
  <si>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</si>
  <si>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</si>
  <si>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</si>
  <si>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</si>
  <si>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</si>
  <si>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</si>
  <si>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</si>
  <si>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</si>
  <si>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</si>
  <si>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</si>
  <si>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</si>
  <si>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</si>
  <si>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</si>
  <si>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</si>
  <si>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</si>
  <si>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</si>
  <si>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</si>
  <si>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</si>
  <si>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</si>
  <si>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</si>
  <si>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</si>
  <si>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</si>
  <si>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</si>
  <si>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</si>
  <si>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</si>
  <si>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</si>
  <si>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</si>
  <si>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</si>
  <si>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</si>
  <si>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</si>
  <si>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</si>
  <si>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</si>
  <si>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</si>
  <si>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</si>
  <si>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</si>
  <si>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</si>
  <si>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</si>
  <si>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</si>
  <si>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</si>
  <si>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</si>
  <si>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</si>
  <si>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</si>
  <si>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</si>
  <si>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</si>
  <si>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</si>
  <si>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</si>
  <si>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</si>
  <si>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</si>
  <si>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</si>
  <si>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</si>
  <si>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</si>
  <si>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</si>
  <si>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</si>
  <si>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</si>
  <si>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</si>
  <si>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</si>
  <si>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</si>
  <si>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</si>
  <si>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</si>
  <si>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</si>
  <si>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</si>
  <si>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</si>
  <si>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</si>
  <si>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</si>
  <si>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</si>
  <si>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</si>
  <si>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</si>
  <si>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</si>
  <si>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</si>
  <si>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</si>
  <si>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</si>
  <si>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</si>
  <si>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</si>
  <si>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</si>
  <si>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</si>
  <si>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</si>
  <si>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</si>
  <si>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</si>
  <si>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</si>
  <si>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</si>
  <si>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</si>
  <si>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</si>
  <si>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</si>
  <si>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</si>
  <si>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</si>
  <si>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</si>
  <si>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</si>
  <si>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</si>
  <si>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</si>
  <si>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</si>
  <si>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</si>
  <si>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</si>
  <si>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</si>
  <si>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</si>
  <si>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</si>
  <si>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</si>
  <si>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</si>
  <si>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</si>
  <si>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</si>
  <si>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</si>
  <si>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</si>
  <si>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</si>
  <si>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</si>
  <si>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</si>
  <si>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</si>
  <si>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</si>
  <si>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</si>
  <si>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</si>
  <si>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</si>
  <si>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</si>
  <si>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</si>
  <si>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</si>
  <si>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</si>
  <si>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</si>
  <si>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</si>
  <si>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</si>
  <si>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</si>
  <si>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</si>
  <si>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</si>
  <si>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</si>
  <si>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</si>
  <si>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</si>
  <si>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</si>
  <si>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</si>
  <si>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</si>
  <si>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</si>
  <si>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</si>
  <si>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</si>
  <si>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</si>
  <si>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</si>
  <si>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</si>
  <si>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</si>
  <si>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</si>
  <si>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</si>
  <si>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</si>
  <si>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</si>
  <si>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</si>
  <si>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</si>
  <si>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</si>
  <si>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</si>
  <si>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</si>
  <si>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</si>
  <si>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</si>
  <si>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</si>
  <si>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</si>
  <si>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</si>
  <si>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</si>
  <si>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</si>
  <si>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</si>
  <si>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</si>
  <si>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</si>
  <si>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</si>
  <si>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</si>
  <si>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</si>
  <si>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</si>
  <si>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</si>
  <si>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</si>
  <si>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</si>
  <si>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</si>
  <si>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</si>
  <si>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</si>
  <si>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</si>
  <si>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</si>
  <si>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</si>
  <si>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</si>
  <si>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</si>
  <si>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</si>
  <si>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</si>
  <si>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</si>
  <si>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</si>
  <si>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</si>
  <si>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</si>
  <si>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</si>
  <si>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</si>
  <si>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</si>
  <si>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</si>
  <si>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</si>
  <si>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</si>
  <si>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</si>
  <si>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</si>
  <si>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</si>
  <si>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</si>
  <si>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</si>
  <si>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</si>
  <si>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</si>
  <si>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</si>
  <si>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</si>
  <si>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</si>
  <si>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</si>
  <si>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</si>
  <si>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</si>
  <si>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</si>
  <si>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</si>
  <si>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</si>
  <si>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</si>
  <si>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</si>
  <si>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</si>
  <si>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</si>
  <si>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</si>
  <si>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</si>
  <si>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</si>
  <si>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</si>
  <si>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</si>
  <si>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</si>
  <si>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</si>
  <si>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</si>
  <si>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</si>
  <si>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</si>
  <si>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</si>
  <si>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</si>
  <si>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</si>
  <si>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</si>
  <si>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</si>
  <si>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</si>
  <si>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</si>
  <si>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</si>
  <si>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</si>
  <si>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</si>
  <si>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</si>
  <si>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</si>
  <si>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</si>
  <si>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</si>
  <si>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</si>
  <si>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</si>
  <si>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</si>
  <si>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</si>
  <si>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</si>
  <si>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</si>
  <si>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</si>
  <si>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</si>
  <si>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</si>
  <si>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</si>
  <si>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</si>
  <si>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</si>
  <si>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</si>
  <si>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</si>
  <si>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</si>
  <si>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</si>
  <si>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</si>
  <si>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</si>
  <si>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</si>
  <si>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</si>
  <si>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</si>
  <si>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</si>
  <si>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</si>
  <si>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</si>
  <si>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</si>
  <si>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</si>
  <si>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</si>
  <si>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</si>
  <si>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</si>
  <si>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</si>
  <si>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</si>
  <si>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</si>
  <si>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</si>
  <si>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</si>
  <si>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</si>
  <si>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</si>
  <si>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</si>
  <si>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</si>
  <si>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</si>
  <si>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</si>
  <si>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</si>
  <si>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</si>
  <si>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</si>
  <si>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</si>
  <si>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</si>
  <si>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</si>
  <si>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</si>
  <si>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</si>
  <si>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</si>
  <si>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</si>
  <si>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</si>
  <si>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</si>
  <si>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</si>
  <si>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</si>
  <si>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</si>
  <si>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</si>
  <si>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</si>
  <si>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</si>
  <si>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</si>
  <si>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</si>
  <si>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</si>
  <si>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</si>
  <si>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</si>
  <si>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</si>
  <si>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</si>
  <si>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</si>
  <si>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</si>
  <si>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</si>
  <si>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</si>
  <si>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</si>
  <si>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</si>
  <si>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</si>
  <si>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</si>
  <si>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</si>
  <si>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</si>
  <si>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</si>
  <si>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</si>
  <si>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</si>
  <si>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</si>
  <si>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</si>
  <si>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</si>
  <si>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</si>
  <si>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</si>
  <si>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</si>
  <si>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</si>
  <si>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</si>
  <si>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</si>
  <si>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</si>
  <si>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</si>
  <si>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</si>
  <si>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</si>
  <si>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</si>
  <si>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</si>
  <si>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</si>
  <si>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</si>
  <si>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</si>
  <si>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</si>
  <si>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</si>
  <si>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</si>
  <si>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</si>
  <si>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</si>
  <si>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</si>
  <si>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</si>
  <si>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</si>
  <si>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</si>
  <si>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</si>
  <si>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</si>
  <si>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</si>
  <si>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</si>
  <si>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</si>
  <si>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</si>
  <si>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</si>
  <si>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</si>
  <si>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</si>
  <si>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</si>
  <si>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</si>
  <si>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</si>
  <si>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</si>
  <si>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</si>
  <si>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</si>
  <si>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</si>
  <si>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</si>
  <si>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</si>
  <si>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</si>
  <si>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</si>
  <si>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</si>
  <si>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</si>
  <si>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</si>
  <si>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</si>
  <si>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</si>
  <si>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</si>
  <si>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</si>
  <si>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</si>
  <si>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</si>
  <si>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</si>
  <si>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</si>
  <si>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</si>
  <si>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</si>
  <si>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</si>
  <si>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</si>
  <si>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</si>
  <si>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</si>
  <si>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</si>
  <si>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</si>
  <si>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</si>
  <si>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</si>
  <si>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</si>
  <si>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</si>
  <si>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</si>
  <si>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</si>
  <si>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</si>
  <si>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</si>
  <si>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</si>
  <si>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</si>
  <si>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</si>
  <si>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</si>
  <si>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</si>
  <si>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</si>
  <si>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</si>
  <si>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</si>
  <si>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</si>
  <si>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</si>
  <si>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</si>
  <si>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</si>
  <si>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</si>
  <si>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</si>
  <si>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</si>
  <si>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</si>
  <si>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</si>
  <si>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</si>
  <si>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</si>
  <si>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</si>
  <si>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</si>
  <si>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</si>
  <si>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</si>
  <si>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</si>
  <si>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</si>
  <si>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</si>
  <si>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</si>
  <si>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</si>
  <si>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</si>
  <si>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</si>
  <si>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</si>
  <si>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</si>
  <si>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</si>
  <si>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</si>
  <si>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</si>
  <si>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</si>
  <si>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</si>
  <si>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</si>
  <si>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</si>
  <si>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</si>
  <si>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</si>
  <si>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</si>
  <si>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</si>
  <si>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</si>
  <si>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</si>
  <si>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</si>
  <si>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</si>
  <si>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</si>
  <si>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</si>
  <si>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</si>
  <si>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</si>
  <si>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</si>
  <si>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</si>
  <si>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</si>
  <si>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</si>
  <si>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</si>
  <si>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</si>
  <si>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</si>
  <si>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</si>
  <si>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</si>
  <si>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</si>
  <si>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</si>
  <si>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</si>
  <si>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</si>
  <si>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</si>
  <si>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</si>
  <si>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</si>
  <si>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</si>
  <si>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</si>
  <si>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</si>
  <si>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</si>
  <si>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</si>
  <si>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</si>
  <si>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</si>
  <si>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</si>
  <si>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</si>
  <si>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</si>
  <si>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</si>
  <si>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</si>
  <si>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</si>
  <si>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</si>
  <si>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</si>
  <si>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</si>
  <si>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</si>
  <si>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</si>
  <si>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</si>
  <si>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</si>
  <si>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</si>
  <si>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</si>
  <si>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</si>
  <si>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</si>
  <si>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</si>
  <si>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</si>
  <si>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</si>
  <si>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</si>
  <si>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</si>
  <si>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</si>
  <si>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</si>
  <si>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</si>
  <si>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</si>
  <si>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</si>
  <si>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</si>
  <si>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</si>
  <si>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</si>
  <si>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</si>
  <si>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</si>
  <si>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</si>
  <si>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</si>
  <si>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</si>
  <si>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</si>
  <si>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</si>
  <si>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</si>
  <si>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</si>
  <si>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</si>
  <si>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</si>
  <si>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</si>
  <si>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</si>
  <si>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</si>
  <si>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</si>
  <si>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</si>
  <si>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</si>
  <si>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</si>
  <si>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</si>
  <si>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</si>
  <si>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</si>
  <si>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</si>
  <si>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</si>
  <si>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</si>
  <si>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</si>
  <si>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</si>
  <si>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</si>
  <si>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</si>
  <si>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</si>
  <si>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</si>
  <si>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</si>
  <si>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</si>
  <si>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</si>
  <si>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</si>
  <si>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</si>
  <si>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</si>
  <si>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</si>
  <si>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</si>
  <si>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</si>
  <si>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</si>
  <si>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</si>
  <si>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</si>
  <si>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</si>
  <si>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</si>
  <si>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</si>
  <si>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</si>
  <si>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</si>
  <si>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</si>
  <si>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</si>
  <si>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</si>
  <si>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</si>
  <si>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</si>
  <si>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</si>
  <si>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</si>
  <si>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</si>
  <si>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</si>
  <si>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</si>
  <si>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</si>
  <si>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</si>
  <si>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</si>
  <si>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</si>
  <si>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</si>
  <si>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</si>
  <si>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</si>
  <si>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</si>
  <si>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</si>
  <si>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</si>
  <si>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</si>
  <si>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</si>
  <si>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</si>
  <si>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</si>
  <si>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</si>
  <si>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</si>
  <si>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</si>
  <si>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</si>
  <si>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</si>
  <si>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</si>
  <si>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</si>
  <si>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</si>
  <si>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</si>
  <si>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</si>
  <si>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</si>
  <si>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</si>
  <si>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</si>
  <si>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</si>
  <si>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</si>
  <si>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</si>
  <si>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</si>
  <si>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</si>
  <si>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</si>
  <si>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</si>
  <si>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</si>
  <si>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</si>
  <si>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</si>
  <si>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</si>
  <si>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</si>
  <si>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</si>
  <si>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</si>
  <si>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</si>
  <si>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</si>
  <si>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</si>
  <si>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</si>
  <si>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</si>
  <si>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</si>
  <si>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</si>
  <si>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</si>
  <si>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</si>
  <si>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</si>
  <si>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</si>
  <si>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</si>
  <si>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</si>
  <si>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</si>
  <si>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</si>
  <si>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</si>
  <si>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</si>
  <si>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</si>
  <si>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</si>
  <si>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</si>
  <si>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</si>
  <si>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</si>
  <si>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</si>
  <si>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</si>
  <si>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</si>
  <si>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</si>
  <si>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</si>
  <si>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</si>
  <si>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</si>
  <si>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</si>
  <si>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</si>
  <si>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</si>
  <si>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</si>
  <si>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</si>
  <si>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</si>
  <si>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</si>
  <si>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</si>
  <si>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</si>
  <si>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</si>
  <si>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</si>
  <si>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</si>
  <si>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</si>
  <si>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</si>
  <si>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</si>
  <si>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</si>
  <si>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</si>
  <si>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</si>
  <si>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</si>
  <si>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</si>
  <si>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</si>
  <si>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</si>
  <si>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</si>
  <si>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</si>
  <si>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</si>
  <si>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</si>
  <si>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</si>
  <si>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</si>
  <si>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</si>
  <si>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</si>
  <si>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</si>
  <si>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</si>
  <si>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</si>
  <si>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</si>
  <si>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</si>
  <si>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</si>
  <si>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</si>
  <si>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</si>
  <si>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</si>
  <si>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</si>
  <si>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</si>
  <si>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</si>
  <si>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</si>
  <si>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</si>
  <si>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</si>
  <si>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</si>
  <si>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</si>
  <si>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</si>
  <si>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</si>
  <si>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</si>
  <si>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</si>
  <si>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</si>
  <si>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</si>
  <si>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</si>
  <si>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</si>
  <si>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</si>
  <si>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</si>
  <si>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</si>
  <si>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</si>
  <si>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</si>
  <si>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</si>
  <si>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</si>
  <si>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</si>
  <si>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</si>
  <si>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</si>
  <si>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</si>
  <si>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</si>
  <si>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</si>
  <si>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</si>
  <si>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</si>
  <si>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</si>
  <si>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</si>
  <si>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</si>
  <si>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</si>
  <si>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</si>
  <si>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</si>
  <si>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</si>
  <si>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</si>
  <si>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</si>
  <si>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</si>
  <si>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</si>
  <si>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</si>
  <si>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</si>
  <si>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</si>
  <si>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</si>
  <si>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</si>
  <si>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</si>
  <si>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</si>
  <si>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</si>
  <si>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</si>
  <si>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</si>
  <si>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</si>
  <si>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</si>
  <si>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</si>
  <si>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</si>
  <si>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</si>
  <si>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</si>
  <si>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</si>
  <si>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</si>
  <si>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</si>
  <si>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</si>
  <si>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</si>
  <si>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</si>
  <si>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</si>
  <si>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</si>
  <si>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</si>
  <si>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</si>
  <si>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</si>
  <si>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</si>
  <si>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</si>
  <si>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</si>
  <si>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</si>
  <si>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</si>
  <si>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</si>
  <si>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</si>
  <si>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</si>
  <si>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</si>
  <si>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</si>
  <si>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</si>
  <si>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</si>
  <si>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</si>
  <si>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</si>
  <si>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</si>
  <si>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</si>
  <si>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</si>
  <si>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</si>
  <si>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</si>
  <si>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</si>
  <si>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</si>
  <si>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</si>
  <si>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</si>
  <si>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</si>
  <si>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</si>
  <si>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</si>
  <si>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</si>
  <si>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</si>
  <si>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</si>
  <si>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</si>
  <si>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</si>
  <si>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</si>
  <si>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</si>
  <si>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</si>
  <si>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</si>
  <si>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</si>
  <si>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</si>
  <si>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</si>
  <si>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</si>
  <si>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</si>
  <si>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</si>
  <si>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</si>
  <si>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</si>
  <si>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</si>
  <si>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</si>
  <si>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</si>
  <si>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</si>
  <si>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</si>
  <si>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</si>
  <si>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</si>
  <si>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</si>
  <si>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</si>
  <si>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</si>
  <si>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</si>
  <si>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</si>
  <si>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</si>
  <si>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</si>
  <si>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</si>
  <si>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</si>
  <si>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</si>
  <si>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</si>
  <si>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</si>
  <si>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</si>
  <si>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</si>
  <si>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</si>
  <si>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</si>
  <si>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</si>
  <si>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</si>
  <si>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</si>
  <si>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</si>
  <si>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</si>
  <si>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</si>
  <si>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</si>
  <si>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</si>
  <si>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</si>
  <si>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</si>
  <si>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</si>
  <si>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</si>
  <si>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</si>
  <si>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</si>
  <si>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</si>
  <si>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</si>
  <si>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</si>
  <si>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</si>
  <si>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</si>
  <si>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</si>
  <si>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</si>
  <si>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</si>
  <si>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</si>
  <si>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</si>
  <si>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</si>
  <si>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</si>
  <si>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</si>
  <si>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</si>
  <si>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</si>
  <si>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</si>
  <si>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</si>
  <si>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</si>
  <si>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</si>
  <si>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</si>
  <si>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</si>
  <si>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</si>
  <si>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</si>
  <si>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</si>
  <si>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</si>
  <si>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</si>
  <si>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</si>
  <si>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</si>
  <si>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</si>
  <si>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</si>
  <si>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</si>
  <si>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</si>
  <si>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</si>
  <si>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</si>
  <si>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</si>
  <si>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</si>
  <si>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</si>
  <si>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</si>
  <si>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</si>
  <si>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</si>
  <si>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</si>
  <si>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</si>
  <si>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</si>
  <si>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</si>
  <si>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</si>
  <si>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</si>
  <si>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</si>
  <si>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</si>
  <si>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</si>
  <si>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</si>
  <si>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</si>
  <si>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</si>
  <si>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</si>
  <si>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</si>
  <si>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</si>
  <si>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</si>
  <si>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</si>
  <si>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</si>
  <si>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</si>
  <si>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</si>
  <si>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</si>
  <si>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</si>
  <si>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</si>
  <si>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</si>
  <si>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</si>
  <si>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</si>
  <si>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</si>
  <si>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</si>
  <si>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</si>
  <si>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</si>
  <si>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</si>
  <si>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</si>
  <si>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</si>
  <si>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</si>
  <si>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</si>
  <si>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</si>
  <si>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</si>
  <si>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</si>
  <si>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</si>
  <si>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</si>
  <si>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</si>
  <si>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</si>
  <si>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</si>
  <si>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</si>
  <si>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</si>
  <si>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</si>
  <si>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</si>
  <si>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</si>
  <si>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</si>
  <si>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</si>
  <si>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</si>
  <si>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</si>
  <si>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</si>
  <si>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</si>
  <si>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</si>
  <si>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</si>
  <si>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</si>
  <si>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</si>
  <si>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</si>
  <si>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</si>
  <si>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</si>
  <si>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</si>
  <si>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</si>
  <si>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</si>
  <si>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</si>
  <si>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</si>
  <si>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</si>
  <si>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</si>
  <si>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</si>
  <si>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</si>
  <si>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</si>
  <si>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</si>
  <si>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</si>
  <si>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</si>
  <si>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</si>
  <si>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</si>
  <si>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</si>
  <si>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</si>
  <si>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</si>
  <si>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</si>
  <si>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</si>
  <si>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</si>
  <si>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</si>
  <si>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</si>
  <si>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</si>
  <si>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</si>
  <si>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</si>
  <si>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</si>
  <si>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</si>
  <si>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</si>
  <si>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</si>
  <si>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</si>
  <si>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</si>
  <si>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</si>
  <si>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</si>
  <si>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</si>
  <si>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</si>
  <si>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</si>
  <si>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</si>
  <si>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</si>
  <si>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</si>
  <si>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</si>
  <si>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</si>
  <si>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</si>
  <si>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</si>
  <si>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</si>
  <si>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</si>
  <si>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</si>
  <si>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</si>
  <si>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</si>
  <si>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</si>
  <si>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</si>
  <si>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</si>
  <si>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</si>
  <si>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</si>
  <si>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</si>
  <si>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</si>
  <si>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</si>
  <si>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</si>
  <si>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</si>
  <si>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</si>
  <si>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</si>
  <si>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</si>
  <si>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</si>
  <si>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</si>
  <si>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</si>
  <si>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</si>
  <si>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</si>
  <si>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</si>
  <si>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</si>
  <si>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</si>
  <si>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</si>
  <si>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</si>
  <si>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</si>
  <si>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</si>
  <si>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</si>
  <si>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</si>
  <si>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</si>
  <si>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</si>
  <si>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</si>
  <si>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</si>
  <si>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</si>
  <si>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</si>
  <si>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</si>
  <si>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</si>
  <si>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</si>
  <si>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</si>
  <si>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</si>
  <si>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</si>
  <si>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</si>
  <si>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</si>
  <si>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</si>
  <si>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</si>
  <si>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</si>
  <si>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</si>
  <si>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</si>
  <si>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</si>
  <si>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</si>
  <si>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</si>
  <si>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</si>
  <si>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</si>
  <si>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</si>
  <si>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</si>
  <si>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</si>
  <si>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</si>
  <si>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</si>
  <si>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</si>
  <si>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</si>
  <si>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</si>
  <si>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</si>
  <si>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</si>
  <si>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</si>
  <si>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</si>
  <si>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</si>
  <si>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</si>
  <si>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</si>
  <si>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</si>
  <si>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</si>
  <si>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</si>
  <si>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</si>
  <si>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</si>
  <si>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</si>
  <si>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</si>
  <si>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</si>
  <si>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</si>
  <si>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</si>
  <si>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</si>
  <si>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</si>
  <si>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</si>
  <si>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</si>
  <si>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</si>
  <si>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</si>
  <si>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</si>
  <si>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</si>
  <si>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</si>
  <si>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</si>
  <si>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</si>
  <si>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</si>
  <si>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</si>
  <si>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</si>
  <si>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</si>
  <si>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</si>
  <si>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</si>
  <si>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</si>
  <si>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</si>
  <si>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</si>
  <si>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</si>
  <si>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</si>
  <si>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</si>
  <si>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</si>
  <si>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</si>
  <si>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</si>
  <si>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</si>
  <si>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</si>
  <si>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</si>
  <si>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</si>
  <si>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</si>
  <si>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</si>
  <si>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</si>
  <si>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</si>
  <si>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</si>
  <si>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</si>
  <si>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</si>
  <si>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</si>
  <si>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</si>
  <si>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</si>
  <si>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</si>
  <si>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</si>
  <si>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</si>
  <si>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</si>
  <si>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</si>
  <si>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</si>
  <si>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</si>
  <si>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</si>
  <si>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</si>
  <si>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</si>
  <si>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</si>
  <si>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</si>
  <si>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</si>
  <si>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</si>
  <si>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</si>
  <si>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</si>
  <si>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</si>
  <si>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</si>
  <si>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</si>
  <si>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</si>
  <si>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</si>
  <si>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</si>
  <si>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</si>
  <si>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</si>
  <si>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</si>
  <si>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</si>
  <si>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</si>
  <si>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</si>
  <si>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</si>
  <si>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</si>
  <si>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</si>
  <si>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</si>
  <si>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</si>
  <si>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</si>
  <si>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</si>
  <si>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</si>
  <si>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</si>
  <si>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</si>
  <si>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</si>
  <si>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</si>
  <si>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</si>
  <si>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</si>
  <si>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</si>
  <si>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</si>
  <si>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</si>
  <si>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</si>
  <si>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</si>
  <si>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</si>
  <si>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</si>
  <si>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</si>
  <si>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</si>
  <si>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</si>
  <si>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</si>
  <si>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</si>
  <si>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</si>
  <si>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</si>
  <si>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</si>
  <si>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</si>
  <si>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</si>
  <si>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</si>
  <si>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</si>
  <si>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</si>
  <si>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</si>
  <si>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</si>
  <si>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</si>
  <si>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</si>
  <si>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</si>
  <si>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</si>
  <si>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</si>
  <si>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</si>
  <si>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</si>
  <si>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</si>
  <si>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</si>
  <si>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</si>
  <si>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</si>
  <si>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</si>
  <si>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</si>
  <si>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</si>
  <si>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</si>
  <si>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</si>
  <si>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</si>
  <si>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</si>
  <si>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</si>
  <si>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</si>
  <si>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</si>
  <si>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</si>
  <si>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</si>
  <si>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</si>
  <si>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</si>
  <si>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</si>
  <si>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</si>
  <si>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</si>
  <si>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</si>
  <si>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</si>
  <si>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</si>
  <si>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</si>
  <si>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</si>
  <si>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</si>
  <si>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</si>
  <si>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</si>
  <si>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</si>
  <si>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</si>
  <si>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</si>
  <si>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</si>
  <si>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</si>
  <si>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</si>
  <si>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</si>
  <si>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</si>
  <si>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</si>
  <si>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</si>
  <si>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</si>
  <si>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</si>
  <si>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</si>
  <si>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</si>
  <si>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</si>
  <si>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</si>
  <si>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</si>
  <si>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</si>
  <si>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</si>
  <si>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</si>
  <si>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</si>
  <si>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</si>
  <si>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</si>
  <si>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</si>
  <si>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</si>
  <si>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</si>
  <si>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</si>
  <si>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</si>
  <si>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</si>
  <si>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</si>
  <si>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</si>
  <si>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</si>
  <si>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</si>
  <si>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</si>
  <si>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</si>
  <si>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</si>
  <si>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</si>
  <si>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</si>
  <si>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</si>
  <si>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</si>
  <si>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</si>
  <si>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</si>
  <si>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</si>
  <si>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</si>
  <si>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</si>
  <si>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</si>
  <si>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</si>
  <si>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</si>
  <si>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</si>
  <si>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</si>
  <si>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</si>
  <si>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</si>
  <si>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</si>
  <si>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</si>
  <si>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</si>
  <si>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</si>
  <si>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</si>
  <si>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</si>
  <si>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</si>
  <si>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</si>
  <si>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</si>
  <si>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</si>
  <si>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</si>
  <si>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</si>
  <si>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</si>
  <si>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</si>
  <si>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</si>
  <si>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</si>
  <si>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</si>
  <si>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</si>
  <si>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</si>
  <si>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</si>
  <si>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</si>
  <si>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</si>
  <si>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</si>
  <si>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</si>
  <si>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</si>
  <si>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</si>
  <si>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</si>
  <si>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</si>
  <si>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</si>
  <si>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</si>
  <si>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</si>
  <si>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</si>
  <si>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</si>
  <si>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</si>
  <si>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</si>
  <si>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</si>
  <si>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</si>
  <si>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</si>
  <si>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</si>
  <si>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</si>
  <si>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</si>
  <si>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</si>
  <si>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</si>
  <si>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</si>
  <si>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</si>
  <si>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</si>
  <si>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</si>
  <si>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</si>
  <si>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</si>
  <si>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</si>
  <si>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</si>
  <si>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</si>
  <si>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</si>
  <si>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</si>
  <si>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</si>
  <si>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</si>
  <si>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</si>
  <si>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</si>
  <si>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</si>
  <si>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</si>
  <si>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</si>
  <si>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</si>
  <si>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</si>
  <si>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</si>
  <si>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</si>
  <si>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</si>
  <si>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</si>
  <si>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</si>
  <si>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</si>
  <si>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</si>
  <si>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</si>
  <si>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</si>
  <si>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</si>
  <si>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</si>
  <si>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</si>
  <si>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</si>
  <si>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</si>
  <si>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</si>
  <si>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</si>
  <si>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</si>
  <si>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</si>
  <si>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</si>
  <si>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</si>
  <si>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</si>
  <si>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</si>
  <si>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</si>
  <si>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</si>
  <si>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</si>
  <si>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</si>
  <si>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</si>
  <si>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</si>
  <si>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</si>
  <si>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</si>
  <si>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</si>
  <si>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</si>
  <si>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</si>
  <si>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</si>
  <si>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</si>
  <si>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</si>
  <si>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</si>
  <si>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</si>
  <si>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</si>
  <si>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</si>
  <si>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</si>
  <si>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</si>
  <si>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</si>
  <si>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</si>
  <si>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</si>
  <si>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</si>
  <si>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</si>
  <si>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</si>
  <si>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</si>
  <si>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</si>
  <si>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</si>
  <si>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</si>
  <si>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</si>
  <si>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</si>
  <si>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</si>
  <si>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</si>
  <si>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</si>
  <si>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</si>
  <si>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</si>
  <si>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</si>
  <si>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</si>
  <si>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</si>
  <si>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</si>
  <si>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</si>
  <si>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</si>
  <si>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</si>
  <si>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</si>
  <si>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</si>
  <si>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</si>
  <si>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</si>
  <si>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</si>
  <si>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</si>
  <si>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</si>
  <si>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</si>
  <si>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</si>
  <si>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</si>
  <si>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</si>
  <si>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</si>
  <si>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</si>
  <si>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</si>
  <si>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</si>
  <si>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</si>
  <si>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</si>
  <si>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</si>
  <si>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</si>
  <si>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</si>
  <si>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</si>
  <si>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</si>
  <si>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</si>
  <si>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</si>
  <si>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</si>
  <si>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</si>
  <si>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</si>
  <si>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</si>
  <si>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</si>
  <si>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</si>
  <si>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</si>
  <si>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</si>
  <si>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</si>
  <si>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</si>
  <si>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</si>
  <si>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</si>
  <si>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</si>
  <si>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</si>
  <si>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</si>
  <si>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</si>
  <si>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</si>
  <si>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</si>
  <si>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</si>
  <si>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</si>
  <si>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</si>
  <si>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</si>
  <si>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</si>
  <si>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</si>
  <si>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</si>
  <si>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</si>
  <si>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</si>
  <si>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</si>
  <si>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</si>
  <si>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</si>
  <si>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</si>
  <si>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</si>
  <si>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</si>
  <si>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</si>
  <si>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</si>
  <si>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</si>
  <si>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</si>
  <si>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</si>
  <si>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</si>
  <si>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</si>
  <si>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</si>
  <si>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</si>
  <si>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</si>
  <si>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</si>
  <si>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</si>
  <si>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</si>
  <si>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</si>
  <si>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</si>
  <si>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</si>
  <si>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</si>
  <si>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</si>
  <si>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</si>
  <si>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</si>
  <si>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</si>
  <si>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</si>
  <si>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</si>
  <si>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</si>
  <si>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</si>
  <si>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</si>
  <si>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</si>
  <si>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</si>
  <si>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</si>
  <si>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</si>
  <si>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</si>
  <si>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</si>
  <si>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</si>
  <si>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</si>
  <si>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</si>
  <si>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</si>
  <si>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</si>
  <si>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</si>
  <si>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</si>
  <si>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</si>
  <si>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</si>
  <si>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</si>
  <si>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</si>
  <si>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</si>
  <si>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</si>
  <si>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</si>
  <si>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</si>
  <si>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</si>
  <si>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</si>
  <si>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</si>
  <si>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</si>
  <si>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</si>
  <si>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</si>
  <si>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</si>
  <si>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</si>
  <si>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</si>
  <si>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</si>
  <si>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</si>
  <si>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</si>
  <si>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</si>
  <si>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</si>
  <si>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</si>
  <si>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</si>
  <si>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</si>
  <si>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</si>
  <si>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</si>
  <si>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</si>
  <si>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</si>
  <si>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</si>
  <si>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</si>
  <si>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</si>
  <si>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</si>
  <si>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</si>
  <si>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</si>
  <si>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</si>
  <si>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</si>
  <si>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</si>
  <si>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</si>
  <si>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</si>
  <si>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</si>
  <si>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</si>
  <si>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</si>
  <si>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</si>
  <si>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</si>
  <si>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</si>
  <si>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</si>
  <si>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</si>
  <si>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</si>
  <si>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</si>
  <si>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</si>
  <si>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</si>
  <si>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</si>
  <si>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</si>
  <si>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</si>
  <si>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</si>
  <si>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</si>
  <si>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</si>
  <si>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</si>
  <si>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</si>
  <si>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</si>
  <si>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</si>
  <si>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</si>
  <si>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</si>
  <si>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</si>
  <si>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</si>
  <si>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</si>
  <si>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</si>
  <si>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</si>
  <si>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</si>
  <si>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</si>
  <si>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</si>
  <si>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</si>
  <si>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</si>
  <si>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</si>
  <si>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</si>
  <si>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</si>
  <si>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</si>
  <si>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</si>
  <si>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</si>
  <si>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</si>
  <si>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</si>
  <si>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</si>
  <si>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</si>
  <si>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</si>
  <si>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</si>
  <si>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</si>
  <si>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</si>
  <si>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</si>
  <si>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</si>
  <si>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</si>
  <si>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</si>
  <si>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</si>
  <si>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</si>
  <si>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</si>
  <si>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</si>
  <si>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</si>
  <si>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</si>
  <si>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</si>
  <si>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</si>
  <si>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</si>
  <si>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</si>
  <si>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</si>
  <si>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</si>
  <si>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</si>
  <si>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</si>
  <si>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</si>
  <si>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</si>
  <si>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</si>
  <si>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</si>
  <si>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</si>
  <si>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</si>
  <si>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</si>
  <si>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</si>
  <si>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</si>
  <si>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</si>
  <si>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</si>
  <si>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</si>
  <si>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</si>
  <si>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</si>
  <si>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</si>
  <si>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</si>
  <si>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</si>
  <si>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</si>
  <si>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</si>
  <si>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</si>
  <si>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</si>
  <si>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</si>
  <si>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</si>
  <si>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</si>
  <si>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</si>
  <si>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</si>
  <si>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</si>
  <si>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</si>
  <si>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</si>
  <si>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</si>
  <si>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</si>
  <si>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</si>
  <si>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</si>
  <si>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</si>
  <si>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</si>
  <si>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</si>
  <si>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</si>
  <si>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</si>
  <si>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</si>
  <si>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</si>
  <si>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</si>
  <si>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</si>
  <si>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</si>
  <si>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</si>
  <si>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</si>
  <si>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</si>
  <si>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</si>
  <si>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</si>
  <si>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</si>
  <si>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</si>
  <si>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</si>
  <si>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</si>
  <si>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</si>
  <si>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</si>
  <si>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</si>
  <si>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</si>
  <si>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</si>
  <si>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</si>
  <si>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</si>
  <si>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</si>
  <si>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</si>
  <si>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</si>
  <si>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</si>
  <si>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</si>
  <si>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</si>
  <si>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</si>
  <si>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</si>
  <si>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</si>
  <si>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</si>
  <si>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</si>
  <si>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</si>
  <si>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</si>
  <si>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</si>
  <si>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</si>
  <si>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</si>
  <si>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</si>
  <si>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</si>
  <si>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</si>
  <si>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</si>
  <si>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</si>
  <si>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</si>
  <si>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</si>
  <si>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</si>
  <si>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</si>
  <si>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</si>
  <si>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</si>
  <si>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</si>
  <si>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</si>
  <si>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</si>
  <si>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</si>
  <si>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</si>
  <si>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</si>
  <si>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</si>
  <si>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</si>
  <si>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</si>
  <si>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</si>
  <si>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</si>
  <si>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</si>
  <si>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</si>
  <si>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</si>
  <si>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</si>
  <si>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</si>
  <si>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</si>
  <si>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</si>
  <si>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</si>
  <si>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</si>
  <si>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</si>
  <si>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</si>
  <si>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</si>
  <si>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</si>
  <si>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</si>
  <si>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</si>
  <si>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</si>
  <si>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</si>
  <si>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</si>
  <si>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</si>
  <si>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</si>
  <si>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</si>
  <si>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</si>
  <si>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</si>
  <si>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</si>
  <si>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</si>
  <si>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</si>
  <si>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</si>
  <si>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</si>
  <si>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</si>
  <si>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</si>
  <si>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</si>
  <si>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</si>
  <si>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</si>
  <si>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</si>
  <si>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</si>
  <si>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</si>
  <si>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</si>
  <si>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</si>
  <si>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</si>
  <si>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</si>
  <si>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</si>
  <si>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</si>
  <si>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</si>
  <si>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</si>
  <si>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</si>
  <si>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</si>
  <si>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</si>
  <si>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</si>
  <si>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</si>
  <si>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</si>
  <si>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</si>
  <si>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</si>
  <si>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</si>
  <si>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</si>
  <si>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</si>
  <si>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</si>
  <si>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</si>
  <si>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</si>
  <si>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</si>
  <si>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</si>
  <si>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</si>
  <si>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</si>
  <si>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</si>
  <si>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</si>
  <si>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</si>
  <si>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</si>
  <si>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</si>
  <si>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</si>
  <si>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</si>
  <si>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</si>
  <si>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</si>
  <si>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</si>
  <si>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</si>
  <si>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</si>
  <si>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</si>
  <si>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</si>
  <si>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</si>
  <si>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</si>
  <si>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</si>
  <si>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</si>
  <si>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</si>
  <si>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</si>
  <si>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</si>
  <si>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</si>
  <si>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</si>
  <si>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</si>
  <si>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</si>
  <si>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</si>
  <si>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</si>
  <si>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</si>
  <si>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</si>
  <si>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</si>
  <si>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</si>
  <si>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</si>
  <si>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</si>
  <si>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</si>
  <si>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</si>
  <si>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</si>
  <si>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</si>
  <si>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</si>
  <si>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</si>
  <si>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</si>
  <si>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</si>
  <si>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</si>
  <si>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</si>
  <si>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</si>
  <si>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</si>
  <si>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</si>
  <si>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</si>
  <si>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</si>
  <si>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</si>
  <si>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</si>
  <si>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</si>
  <si>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</si>
  <si>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</si>
  <si>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</si>
  <si>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</si>
  <si>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</si>
  <si>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</si>
  <si>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</si>
  <si>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</si>
  <si>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</si>
  <si>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</si>
  <si>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</si>
  <si>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</si>
  <si>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</si>
  <si>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</si>
  <si>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</si>
  <si>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</si>
  <si>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</si>
  <si>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</si>
  <si>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</si>
  <si>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</si>
  <si>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</si>
  <si>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</si>
  <si>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</si>
  <si>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</si>
  <si>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</si>
  <si>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</si>
  <si>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</si>
  <si>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</si>
  <si>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</si>
  <si>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</si>
  <si>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</si>
  <si>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</si>
  <si>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</si>
  <si>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</si>
  <si>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</si>
  <si>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</si>
  <si>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</si>
  <si>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</si>
  <si>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</si>
  <si>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</si>
  <si>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</si>
  <si>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</si>
  <si>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</si>
  <si>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</si>
  <si>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</si>
  <si>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</si>
  <si>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</si>
  <si>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</si>
  <si>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</si>
  <si>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</si>
  <si>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</si>
  <si>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</si>
  <si>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</si>
  <si>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</si>
  <si>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</si>
  <si>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</si>
  <si>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</si>
  <si>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</si>
  <si>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</si>
  <si>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</si>
  <si>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</si>
  <si>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</si>
  <si>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</si>
  <si>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</si>
  <si>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</si>
  <si>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</si>
  <si>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</si>
  <si>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</si>
  <si>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</si>
  <si>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</si>
  <si>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</si>
  <si>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</si>
  <si>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</si>
  <si>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</si>
  <si>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</si>
  <si>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</si>
  <si>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</si>
  <si>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</si>
  <si>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</si>
  <si>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</si>
  <si>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</si>
  <si>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</si>
  <si>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</si>
  <si>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</si>
  <si>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</si>
  <si>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</si>
  <si>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</si>
  <si>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</si>
  <si>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</si>
  <si>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</si>
  <si>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</si>
  <si>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</si>
  <si>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</si>
  <si>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</si>
  <si>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</si>
  <si>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</si>
  <si>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</si>
  <si>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</si>
  <si>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</si>
  <si>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</si>
  <si>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</si>
  <si>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</si>
  <si>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</si>
  <si>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</si>
  <si>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</si>
  <si>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</si>
  <si>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</si>
  <si>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</si>
  <si>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</si>
  <si>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</si>
  <si>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</si>
  <si>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</si>
  <si>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</si>
  <si>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</si>
  <si>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</si>
  <si>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</si>
  <si>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</si>
  <si>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</si>
  <si>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</si>
  <si>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</si>
  <si>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</si>
  <si>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</si>
  <si>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</si>
  <si>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</si>
  <si>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</si>
  <si>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</si>
  <si>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</si>
  <si>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</si>
  <si>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</si>
  <si>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</si>
  <si>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</si>
  <si>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</si>
  <si>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</si>
  <si>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</si>
  <si>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</si>
  <si>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</si>
  <si>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</si>
  <si>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</si>
  <si>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</si>
  <si>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</si>
  <si>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</si>
  <si>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</si>
  <si>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</si>
  <si>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</si>
  <si>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</si>
  <si>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</si>
  <si>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</si>
  <si>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</si>
  <si>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</si>
  <si>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</si>
  <si>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</si>
  <si>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</si>
  <si>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</si>
  <si>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</si>
  <si>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</si>
  <si>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</si>
  <si>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</si>
  <si>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</si>
  <si>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</si>
  <si>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</si>
  <si>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</si>
  <si>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</si>
  <si>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</si>
  <si>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</si>
  <si>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</si>
  <si>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</si>
  <si>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</si>
  <si>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</si>
  <si>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</si>
  <si>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</si>
  <si>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</si>
  <si>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</si>
  <si>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</si>
  <si>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</si>
  <si>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</si>
  <si>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</si>
  <si>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</si>
  <si>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</si>
  <si>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</si>
  <si>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</si>
  <si>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</si>
  <si>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</si>
  <si>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</si>
  <si>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</si>
  <si>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</si>
  <si>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</si>
  <si>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</si>
  <si>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</si>
  <si>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</si>
  <si>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</si>
  <si>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</si>
  <si>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</si>
  <si>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</si>
  <si>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</si>
  <si>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</si>
  <si>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</si>
  <si>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</si>
  <si>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</si>
  <si>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</si>
  <si>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</si>
  <si>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</si>
  <si>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</si>
  <si>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</si>
  <si>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</si>
  <si>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</si>
  <si>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</si>
  <si>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</si>
  <si>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</si>
  <si>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</si>
  <si>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</si>
  <si>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</si>
  <si>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</si>
  <si>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</si>
  <si>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</si>
  <si>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</si>
  <si>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</si>
  <si>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</si>
  <si>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</si>
  <si>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</si>
  <si>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</si>
  <si>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</si>
  <si>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</si>
  <si>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</si>
  <si>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</si>
  <si>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</si>
  <si>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</si>
  <si>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</si>
  <si>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</si>
  <si>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</si>
  <si>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</si>
  <si>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</si>
  <si>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</si>
  <si>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</si>
  <si>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</si>
  <si>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</si>
  <si>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</si>
  <si>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</si>
  <si>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</si>
  <si>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</si>
  <si>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</si>
  <si>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</si>
  <si>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</si>
  <si>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</si>
  <si>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</si>
  <si>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</si>
  <si>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</si>
  <si>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</si>
  <si>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</si>
  <si>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</si>
  <si>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</si>
  <si>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</si>
  <si>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</si>
  <si>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</si>
  <si>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</si>
  <si>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</si>
  <si>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</si>
  <si>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</si>
  <si>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</si>
  <si>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</si>
  <si>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</si>
  <si>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</si>
  <si>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</si>
  <si>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</si>
  <si>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</si>
  <si>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</si>
  <si>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</si>
  <si>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</si>
  <si>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</si>
  <si>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</si>
  <si>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</si>
  <si>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</si>
  <si>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</si>
  <si>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</si>
  <si>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</si>
  <si>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</si>
  <si>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</si>
  <si>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</si>
  <si>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</si>
  <si>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</si>
  <si>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</si>
  <si>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</si>
  <si>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</si>
  <si>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</si>
  <si>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</si>
  <si>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</si>
  <si>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</si>
  <si>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</si>
  <si>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</si>
  <si>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</si>
  <si>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</si>
  <si>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</si>
  <si>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</si>
  <si>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</si>
  <si>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</si>
  <si>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</si>
  <si>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</si>
  <si>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</si>
  <si>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</si>
  <si>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</si>
  <si>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</si>
  <si>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</si>
  <si>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</si>
  <si>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</si>
  <si>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</si>
  <si>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</si>
  <si>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</si>
  <si>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</si>
  <si>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</si>
  <si>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</si>
  <si>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</si>
  <si>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</si>
  <si>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</si>
  <si>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</si>
  <si>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</si>
  <si>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</si>
  <si>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</si>
  <si>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</si>
  <si>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</si>
  <si>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</si>
  <si>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</si>
  <si>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</si>
  <si>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</si>
  <si>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</si>
  <si>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</si>
  <si>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</si>
  <si>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</si>
  <si>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</si>
  <si>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</si>
  <si>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</si>
  <si>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</si>
  <si>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</si>
  <si>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</si>
  <si>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</si>
  <si>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</si>
  <si>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</si>
  <si>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</si>
  <si>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</si>
  <si>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</si>
  <si>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</si>
  <si>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</si>
  <si>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</si>
  <si>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</si>
  <si>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</si>
  <si>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</si>
  <si>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</si>
  <si>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</si>
  <si>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</si>
  <si>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</si>
  <si>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</si>
  <si>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</si>
  <si>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</si>
  <si>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</si>
  <si>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</si>
  <si>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</si>
  <si>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</si>
  <si>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</si>
  <si>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</si>
  <si>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</si>
  <si>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</si>
  <si>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</si>
  <si>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</si>
  <si>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</si>
  <si>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</si>
  <si>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</si>
  <si>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</si>
  <si>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</si>
  <si>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</si>
  <si>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</si>
  <si>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</si>
  <si>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</si>
  <si>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</si>
  <si>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</si>
  <si>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</si>
  <si>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</si>
  <si>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</si>
  <si>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</si>
  <si>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</si>
  <si>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</si>
  <si>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</si>
  <si>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</si>
  <si>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</si>
  <si>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</si>
  <si>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</si>
  <si>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</si>
  <si>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</si>
  <si>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</si>
  <si>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</si>
  <si>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</si>
  <si>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</si>
  <si>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</si>
  <si>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</si>
  <si>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</si>
  <si>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</si>
  <si>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</si>
  <si>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</si>
  <si>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</si>
  <si>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</si>
  <si>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</si>
  <si>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</si>
  <si>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</si>
  <si>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</si>
  <si>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</si>
  <si>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</si>
  <si>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</si>
  <si>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</si>
  <si>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</si>
  <si>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</si>
  <si>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</si>
  <si>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</si>
  <si>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</si>
  <si>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</si>
  <si>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</si>
  <si>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</si>
  <si>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</si>
  <si>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</si>
  <si>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</si>
  <si>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</si>
  <si>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</si>
  <si>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</si>
  <si>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</si>
  <si>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</si>
  <si>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</si>
  <si>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</si>
  <si>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</si>
  <si>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</si>
  <si>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</si>
  <si>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</si>
  <si>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</si>
  <si>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</si>
  <si>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</si>
  <si>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</si>
  <si>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</si>
  <si>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</si>
  <si>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</si>
  <si>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</si>
  <si>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</si>
  <si>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</si>
  <si>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</si>
  <si>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</si>
  <si>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</si>
  <si>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</si>
  <si>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</si>
  <si>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</si>
  <si>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</si>
  <si>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</si>
  <si>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</si>
  <si>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</si>
  <si>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</si>
  <si>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</si>
  <si>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</si>
  <si>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</si>
  <si>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</si>
  <si>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</si>
  <si>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</si>
  <si>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</si>
  <si>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</si>
  <si>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</si>
  <si>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</si>
  <si>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</si>
  <si>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</si>
  <si>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</si>
  <si>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</si>
  <si>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</si>
  <si>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</si>
  <si>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</si>
  <si>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</si>
  <si>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</si>
  <si>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</si>
  <si>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</si>
  <si>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</si>
  <si>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</si>
  <si>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</si>
  <si>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</si>
  <si>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</si>
  <si>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</si>
  <si>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</si>
  <si>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</si>
  <si>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</si>
  <si>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</si>
  <si>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</si>
  <si>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</si>
  <si>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</si>
  <si>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</si>
  <si>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</si>
  <si>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</si>
  <si>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</si>
  <si>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</si>
  <si>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</si>
  <si>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</si>
  <si>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</si>
  <si>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</si>
  <si>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</si>
  <si>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</si>
  <si>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</si>
  <si>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</si>
  <si>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</si>
  <si>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</si>
  <si>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</si>
  <si>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</si>
  <si>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</si>
  <si>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</si>
  <si>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</si>
  <si>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</si>
  <si>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</si>
  <si>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</si>
  <si>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</si>
  <si>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</si>
  <si>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</si>
  <si>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</si>
  <si>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</si>
  <si>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</si>
  <si>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</si>
  <si>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</si>
  <si>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</si>
  <si>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</si>
  <si>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</si>
  <si>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</si>
  <si>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</si>
  <si>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</si>
  <si>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</si>
  <si>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</si>
  <si>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</si>
  <si>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</si>
  <si>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</si>
  <si>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</si>
  <si>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</si>
  <si>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</si>
  <si>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</si>
  <si>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</si>
  <si>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</si>
  <si>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</si>
  <si>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</si>
  <si>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</si>
  <si>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</si>
  <si>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</si>
  <si>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</si>
  <si>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</si>
  <si>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</si>
  <si>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</si>
  <si>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</si>
  <si>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</si>
  <si>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</si>
  <si>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</si>
  <si>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</si>
  <si>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</si>
  <si>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</si>
  <si>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</si>
  <si>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</si>
  <si>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</si>
  <si>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</si>
  <si>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</si>
  <si>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</si>
  <si>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</si>
  <si>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</si>
  <si>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</si>
  <si>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</si>
  <si>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</si>
  <si>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</si>
  <si>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</si>
  <si>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</si>
  <si>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</si>
  <si>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</si>
  <si>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</si>
  <si>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</si>
  <si>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</si>
  <si>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</si>
  <si>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</si>
  <si>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</si>
  <si>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</si>
  <si>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</si>
  <si>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</si>
  <si>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</si>
  <si>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</si>
  <si>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</si>
  <si>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</si>
  <si>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</si>
  <si>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</si>
  <si>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</si>
  <si>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</si>
  <si>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</si>
  <si>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</si>
  <si>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</si>
  <si>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</si>
  <si>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</si>
  <si>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</si>
  <si>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</si>
  <si>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</si>
  <si>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</si>
  <si>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</si>
  <si>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</si>
  <si>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</si>
  <si>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</si>
  <si>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</si>
  <si>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</si>
  <si>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</si>
  <si>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</si>
  <si>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</si>
  <si>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</si>
  <si>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</si>
  <si>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</si>
  <si>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</si>
  <si>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</si>
  <si>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</si>
  <si>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</si>
  <si>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</si>
  <si>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</si>
  <si>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</si>
  <si>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</si>
  <si>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</si>
  <si>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</si>
  <si>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</si>
  <si>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</si>
  <si>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</si>
  <si>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</si>
  <si>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</si>
  <si>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</si>
  <si>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</si>
  <si>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</si>
  <si>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</si>
  <si>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</si>
  <si>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</si>
  <si>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</si>
  <si>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</si>
  <si>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</si>
  <si>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</si>
  <si>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</si>
  <si>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</si>
  <si>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</si>
  <si>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</si>
  <si>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</si>
  <si>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</si>
  <si>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</si>
  <si>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</si>
  <si>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</si>
  <si>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</si>
  <si>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</si>
  <si>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</si>
  <si>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</si>
  <si>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</si>
  <si>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</si>
  <si>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</si>
  <si>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</si>
  <si>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</si>
  <si>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</si>
  <si>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</si>
  <si>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</si>
  <si>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</si>
  <si>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</si>
  <si>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</si>
  <si>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</si>
  <si>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</si>
  <si>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</si>
  <si>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</si>
  <si>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</si>
  <si>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</si>
  <si>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</si>
  <si>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</si>
  <si>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</si>
  <si>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</si>
  <si>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</si>
  <si>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</si>
  <si>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</si>
  <si>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</si>
  <si>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</si>
  <si>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</si>
  <si>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</si>
  <si>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</si>
  <si>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</si>
  <si>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</si>
  <si>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</si>
  <si>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</si>
  <si>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</si>
  <si>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</si>
  <si>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</si>
  <si>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</si>
  <si>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</si>
  <si>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</si>
  <si>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</si>
  <si>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</si>
  <si>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</si>
  <si>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</si>
  <si>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</si>
  <si>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</si>
  <si>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</si>
  <si>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</si>
  <si>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</si>
  <si>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</si>
  <si>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</si>
  <si>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</si>
  <si>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</si>
  <si>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</si>
  <si>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</si>
  <si>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</si>
  <si>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</si>
  <si>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</si>
  <si>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</si>
  <si>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</si>
  <si>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</si>
  <si>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</si>
  <si>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</si>
  <si>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</si>
  <si>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</si>
  <si>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</si>
  <si>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</si>
  <si>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</si>
  <si>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</si>
  <si>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</si>
  <si>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</si>
  <si>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</si>
  <si>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</si>
  <si>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</si>
  <si>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</si>
  <si>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</si>
  <si>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</si>
  <si>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</si>
  <si>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</si>
  <si>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</si>
  <si>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</si>
  <si>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</si>
  <si>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</si>
  <si>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</si>
  <si>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</si>
  <si>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</si>
  <si>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</si>
  <si>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</si>
  <si>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</si>
  <si>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</si>
  <si>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</si>
  <si>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</si>
  <si>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</si>
  <si>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</si>
  <si>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</si>
  <si>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</si>
  <si>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</si>
  <si>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</si>
  <si>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</si>
  <si>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</si>
  <si>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</si>
  <si>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</si>
  <si>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</si>
  <si>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</si>
  <si>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</si>
  <si>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</si>
  <si>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</si>
  <si>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</si>
  <si>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</si>
  <si>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</si>
  <si>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</si>
  <si>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</si>
  <si>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</si>
  <si>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</si>
  <si>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</si>
  <si>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</si>
  <si>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</si>
  <si>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</si>
  <si>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</si>
  <si>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</si>
  <si>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</si>
  <si>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</si>
  <si>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</si>
  <si>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</si>
  <si>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</si>
  <si>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</si>
  <si>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</si>
  <si>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</si>
  <si>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</si>
  <si>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</si>
  <si>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</si>
  <si>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</si>
  <si>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</si>
  <si>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</si>
  <si>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</si>
  <si>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</si>
  <si>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</si>
  <si>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</si>
  <si>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</si>
  <si>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</si>
  <si>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</si>
  <si>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</si>
  <si>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</si>
  <si>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</si>
  <si>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</si>
  <si>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</si>
  <si>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</si>
  <si>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</si>
  <si>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</si>
  <si>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</si>
  <si>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</si>
  <si>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</si>
  <si>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</si>
  <si>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</si>
  <si>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</si>
  <si>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</si>
  <si>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</si>
  <si>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</si>
  <si>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</si>
  <si>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</si>
  <si>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</si>
  <si>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</si>
  <si>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</si>
  <si>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</si>
  <si>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</si>
  <si>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</si>
  <si>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</si>
  <si>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</si>
  <si>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</si>
  <si>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</si>
  <si>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</si>
  <si>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</si>
  <si>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</si>
  <si>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</si>
  <si>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</si>
  <si>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</si>
  <si>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</si>
  <si>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</si>
  <si>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</si>
  <si>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</si>
  <si>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</si>
  <si>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</si>
  <si>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</si>
  <si>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</si>
  <si>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</si>
  <si>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</si>
  <si>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</si>
  <si>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</si>
  <si>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</si>
  <si>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</si>
  <si>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</si>
  <si>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</si>
  <si>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</si>
  <si>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</si>
  <si>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</si>
  <si>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</si>
  <si>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</si>
  <si>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</si>
  <si>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</si>
  <si>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</si>
  <si>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</si>
  <si>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</si>
  <si>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</si>
  <si>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</si>
  <si>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</si>
  <si>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</si>
  <si>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</si>
  <si>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</si>
  <si>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</si>
  <si>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</si>
  <si>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</si>
  <si>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</si>
  <si>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</si>
  <si>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</si>
  <si>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</si>
  <si>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</si>
  <si>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</si>
  <si>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</si>
  <si>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</si>
  <si>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</si>
  <si>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</si>
  <si>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</si>
  <si>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</si>
  <si>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</si>
  <si>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</si>
  <si>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</si>
  <si>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</si>
  <si>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</si>
  <si>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</si>
  <si>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</si>
  <si>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</si>
  <si>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</si>
  <si>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</si>
  <si>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</si>
  <si>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</si>
  <si>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</si>
  <si>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</si>
  <si>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</si>
  <si>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</si>
  <si>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</si>
  <si>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</si>
  <si>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</si>
  <si>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</si>
  <si>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</si>
  <si>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</si>
  <si>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</si>
  <si>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</si>
  <si>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</si>
  <si>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</si>
  <si>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</si>
  <si>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</si>
  <si>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</si>
  <si>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</si>
  <si>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</si>
  <si>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</si>
  <si>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</si>
  <si>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</si>
  <si>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</si>
  <si>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</si>
  <si>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</si>
  <si>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</si>
  <si>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</si>
  <si>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</si>
  <si>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</si>
  <si>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</si>
  <si>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</si>
  <si>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</si>
  <si>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</si>
  <si>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</si>
  <si>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</si>
  <si>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</si>
  <si>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</si>
  <si>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</si>
  <si>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</si>
  <si>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</si>
  <si>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</si>
  <si>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</si>
  <si>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</si>
  <si>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</si>
  <si>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</si>
  <si>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</si>
  <si>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</si>
  <si>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</si>
  <si>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</si>
  <si>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</si>
  <si>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</si>
  <si>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</si>
  <si>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</si>
  <si>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</si>
  <si>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</si>
  <si>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</si>
  <si>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</si>
  <si>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</si>
  <si>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</si>
  <si>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</si>
  <si>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</si>
  <si>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</si>
  <si>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</si>
  <si>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</si>
  <si>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</si>
  <si>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</si>
  <si>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</si>
  <si>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</si>
  <si>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</si>
  <si>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</si>
  <si>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</si>
  <si>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</si>
  <si>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</si>
  <si>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</si>
  <si>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</si>
  <si>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</si>
  <si>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</si>
  <si>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</si>
  <si>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</si>
  <si>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</si>
  <si>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</si>
  <si>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</si>
  <si>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</si>
  <si>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</si>
  <si>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</si>
  <si>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</si>
  <si>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</si>
  <si>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</si>
  <si>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</si>
  <si>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</si>
  <si>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</si>
  <si>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</si>
  <si>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</si>
  <si>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</si>
  <si>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</si>
  <si>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</si>
  <si>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</si>
  <si>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</si>
  <si>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</si>
  <si>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</si>
  <si>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</si>
  <si>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</si>
  <si>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</si>
  <si>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</si>
  <si>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</si>
  <si>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</si>
  <si>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</si>
  <si>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</si>
  <si>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</si>
  <si>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</si>
  <si>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</si>
  <si>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</si>
  <si>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</si>
  <si>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</si>
  <si>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</si>
  <si>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</si>
  <si>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</si>
  <si>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</si>
  <si>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</si>
  <si>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</si>
  <si>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</si>
  <si>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</si>
  <si>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</si>
  <si>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</si>
  <si>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</si>
  <si>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</si>
  <si>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</si>
  <si>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</si>
  <si>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</si>
  <si>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</si>
  <si>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</si>
  <si>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</si>
  <si>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</si>
  <si>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</si>
  <si>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</si>
  <si>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</si>
  <si>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</si>
  <si>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</si>
  <si>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</si>
  <si>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</si>
  <si>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</si>
  <si>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</si>
  <si>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</si>
  <si>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</si>
  <si>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</si>
  <si>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</si>
  <si>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</si>
  <si>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</si>
  <si>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</si>
  <si>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</si>
  <si>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</si>
  <si>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</si>
  <si>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</si>
  <si>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</si>
  <si>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</si>
  <si>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</si>
  <si>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</si>
  <si>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</si>
  <si>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</si>
  <si>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</si>
  <si>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</si>
  <si>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</si>
  <si>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</si>
  <si>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</si>
  <si>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</si>
  <si>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</si>
  <si>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</si>
  <si>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</si>
  <si>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</si>
  <si>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</si>
  <si>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</si>
  <si>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</si>
  <si>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</si>
  <si>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</si>
  <si>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</si>
  <si>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</si>
  <si>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</si>
  <si>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</si>
  <si>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</si>
  <si>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</si>
  <si>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</si>
  <si>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</si>
  <si>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</si>
  <si>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</si>
  <si>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</si>
  <si>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</si>
  <si>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</si>
  <si>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</si>
  <si>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</si>
  <si>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</si>
  <si>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</si>
  <si>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</si>
  <si>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</si>
  <si>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</si>
  <si>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</si>
  <si>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</si>
  <si>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</si>
  <si>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</si>
  <si>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</si>
  <si>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</si>
  <si>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</si>
  <si>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</si>
  <si>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</si>
  <si>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</si>
  <si>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</si>
  <si>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</si>
  <si>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</si>
  <si>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</si>
  <si>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</si>
  <si>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</si>
  <si>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</si>
  <si>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</si>
  <si>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</si>
  <si>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</si>
  <si>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</si>
  <si>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</si>
  <si>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</si>
  <si>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</si>
  <si>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</si>
  <si>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</si>
  <si>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</si>
  <si>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</si>
  <si>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</si>
  <si>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</si>
  <si>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</si>
  <si>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</si>
  <si>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</si>
  <si>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</si>
  <si>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</si>
  <si>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</si>
  <si>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</si>
  <si>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</si>
  <si>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</si>
  <si>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</si>
  <si>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</si>
  <si>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</si>
  <si>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</si>
  <si>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</si>
  <si>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</si>
  <si>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</si>
  <si>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</si>
  <si>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</si>
  <si>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</si>
  <si>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</si>
  <si>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</si>
  <si>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</si>
  <si>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</si>
  <si>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</si>
  <si>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</si>
  <si>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</si>
  <si>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</si>
  <si>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</si>
  <si>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</si>
  <si>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</si>
  <si>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</si>
  <si>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</si>
  <si>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</si>
  <si>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</si>
  <si>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</si>
  <si>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</si>
  <si>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</si>
  <si>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</si>
  <si>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</si>
  <si>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</si>
  <si>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</si>
  <si>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</si>
  <si>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</si>
  <si>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</si>
  <si>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</si>
  <si>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</si>
  <si>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</si>
  <si>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</si>
  <si>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</si>
  <si>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</si>
  <si>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</si>
  <si>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</si>
  <si>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</si>
  <si>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</si>
  <si>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</si>
  <si>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</si>
  <si>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</si>
  <si>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</si>
  <si>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</si>
  <si>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</si>
  <si>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</si>
  <si>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</si>
  <si>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</si>
  <si>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</si>
  <si>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</si>
  <si>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</si>
  <si>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</si>
  <si>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</si>
  <si>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</si>
  <si>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</si>
  <si>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</si>
  <si>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</si>
  <si>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</si>
  <si>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</si>
  <si>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</si>
  <si>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</si>
  <si>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</si>
  <si>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</si>
  <si>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</si>
  <si>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</si>
  <si>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</si>
  <si>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</si>
  <si>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</si>
  <si>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</si>
  <si>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</si>
  <si>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</si>
  <si>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</si>
  <si>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</si>
  <si>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</si>
  <si>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</si>
  <si>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</si>
  <si>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</si>
  <si>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</si>
  <si>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</si>
  <si>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</si>
  <si>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</si>
  <si>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</si>
  <si>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</si>
  <si>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</si>
  <si>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</si>
  <si>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</si>
  <si>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</si>
  <si>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</si>
  <si>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</si>
  <si>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</si>
  <si>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</si>
  <si>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</si>
  <si>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</si>
  <si>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</si>
  <si>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</si>
  <si>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</si>
  <si>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</si>
  <si>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</si>
  <si>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</si>
  <si>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</si>
  <si>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</si>
  <si>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</si>
  <si>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</si>
  <si>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</si>
  <si>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</si>
  <si>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</si>
  <si>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</si>
  <si>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</si>
  <si>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</si>
  <si>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</si>
  <si>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</si>
  <si>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</si>
  <si>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</si>
  <si>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</si>
  <si>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</si>
  <si>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</si>
  <si>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</si>
  <si>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</si>
  <si>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</si>
  <si>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</si>
  <si>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</si>
  <si>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</si>
  <si>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</si>
  <si>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</si>
  <si>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</si>
  <si>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</si>
  <si>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</si>
  <si>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</si>
  <si>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</si>
  <si>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</si>
  <si>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</si>
  <si>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</si>
  <si>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</si>
  <si>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</si>
  <si>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</si>
  <si>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</si>
  <si>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</si>
  <si>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</si>
  <si>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</si>
  <si>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</si>
  <si>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</si>
  <si>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</si>
  <si>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</si>
  <si>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</si>
  <si>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</si>
  <si>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</si>
  <si>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</si>
  <si>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</si>
  <si>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</si>
  <si>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</si>
  <si>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</si>
  <si>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</si>
  <si>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</si>
  <si>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</si>
  <si>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</si>
  <si>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</si>
  <si>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</si>
  <si>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</si>
  <si>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</si>
  <si>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</si>
  <si>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</si>
  <si>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</si>
  <si>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</si>
  <si>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</si>
  <si>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</si>
  <si>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</si>
  <si>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</si>
  <si>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</si>
  <si>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</si>
  <si>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</si>
  <si>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</si>
  <si>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</si>
  <si>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</si>
  <si>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</si>
  <si>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</si>
  <si>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</si>
  <si>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</si>
  <si>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</si>
  <si>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</si>
  <si>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</si>
  <si>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</si>
  <si>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</si>
  <si>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</si>
  <si>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</si>
  <si>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</si>
  <si>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</si>
  <si>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</si>
  <si>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</si>
  <si>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</si>
  <si>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</si>
  <si>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</si>
  <si>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</si>
  <si>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</si>
  <si>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</si>
  <si>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</si>
  <si>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</si>
  <si>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</si>
  <si>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</si>
  <si>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</si>
  <si>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</si>
  <si>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</si>
  <si>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</si>
  <si>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</si>
  <si>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</si>
  <si>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</si>
  <si>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</si>
  <si>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</si>
  <si>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</si>
  <si>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</si>
  <si>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</si>
  <si>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</si>
  <si>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</si>
  <si>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</si>
  <si>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</si>
  <si>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</si>
  <si>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</si>
  <si>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</si>
  <si>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</si>
  <si>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</si>
  <si>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</si>
  <si>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</si>
  <si>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</si>
  <si>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</si>
  <si>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</si>
  <si>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</si>
  <si>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</si>
  <si>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</si>
  <si>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</si>
  <si>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</si>
  <si>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</si>
  <si>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</si>
  <si>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</si>
  <si>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</si>
  <si>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</si>
  <si>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</si>
  <si>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</si>
  <si>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</si>
  <si>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</si>
  <si>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</si>
  <si>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</si>
  <si>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</si>
  <si>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</si>
  <si>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</si>
  <si>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</si>
  <si>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</si>
  <si>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</si>
  <si>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</si>
  <si>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</si>
  <si>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</si>
  <si>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</si>
  <si>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</si>
  <si>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</si>
  <si>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</si>
  <si>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</si>
  <si>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</si>
  <si>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</si>
  <si>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</si>
  <si>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</si>
  <si>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</si>
  <si>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</si>
  <si>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</si>
  <si>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</si>
  <si>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</si>
  <si>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</si>
  <si>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</si>
  <si>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</si>
  <si>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</si>
  <si>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</si>
  <si>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</si>
  <si>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</si>
  <si>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</si>
  <si>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</si>
  <si>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</si>
  <si>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</si>
  <si>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</si>
  <si>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</si>
  <si>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</si>
  <si>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</si>
  <si>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</si>
  <si>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</si>
  <si>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</si>
  <si>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</si>
  <si>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</si>
  <si>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</si>
  <si>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</si>
  <si>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</si>
  <si>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</si>
  <si>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</si>
  <si>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</si>
  <si>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</si>
  <si>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</si>
  <si>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</si>
  <si>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</si>
  <si>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</si>
  <si>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</si>
  <si>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</si>
  <si>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</si>
  <si>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</si>
  <si>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</si>
  <si>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</si>
  <si>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</si>
  <si>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</si>
  <si>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</si>
  <si>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</si>
  <si>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</si>
  <si>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</si>
  <si>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</si>
  <si>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</si>
  <si>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</si>
  <si>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</si>
  <si>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</si>
  <si>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</si>
  <si>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</si>
  <si>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</si>
  <si>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</si>
  <si>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</si>
  <si>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</si>
  <si>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</si>
  <si>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</si>
  <si>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</si>
  <si>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</si>
  <si>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</si>
  <si>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</si>
  <si>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</si>
  <si>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</si>
  <si>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</si>
  <si>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</si>
  <si>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</si>
  <si>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</si>
  <si>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</si>
  <si>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</si>
  <si>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</si>
  <si>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</si>
  <si>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</si>
  <si>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</si>
  <si>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</si>
  <si>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</si>
  <si>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</si>
  <si>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</si>
  <si>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</si>
  <si>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</si>
  <si>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</si>
  <si>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</si>
  <si>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</si>
  <si>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</si>
  <si>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</si>
  <si>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</si>
  <si>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</si>
  <si>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</si>
  <si>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</si>
  <si>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</si>
  <si>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</si>
  <si>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</si>
  <si>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</si>
  <si>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</si>
  <si>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</si>
  <si>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</si>
  <si>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</si>
  <si>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</si>
  <si>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</si>
  <si>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</si>
  <si>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</si>
  <si>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</si>
  <si>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</si>
  <si>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</si>
  <si>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</si>
  <si>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</si>
  <si>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</si>
  <si>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</si>
  <si>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</si>
  <si>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</si>
  <si>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</si>
  <si>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</si>
  <si>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</si>
  <si>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</si>
  <si>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</si>
  <si>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</si>
  <si>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</si>
  <si>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</si>
  <si>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</si>
  <si>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</si>
  <si>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</si>
  <si>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</si>
  <si>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</si>
  <si>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</si>
  <si>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</si>
  <si>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</si>
  <si>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</si>
  <si>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</si>
  <si>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</si>
  <si>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</si>
  <si>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</si>
  <si>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</si>
  <si>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</si>
  <si>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</si>
  <si>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</si>
  <si>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</si>
  <si>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</si>
  <si>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</si>
  <si>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</si>
  <si>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</si>
  <si>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</si>
  <si>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</si>
  <si>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</si>
  <si>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</si>
  <si>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</si>
  <si>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</si>
  <si>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</si>
  <si>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</si>
  <si>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</si>
  <si>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</si>
  <si>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</si>
  <si>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</si>
  <si>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</si>
  <si>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</si>
  <si>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</si>
  <si>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</si>
  <si>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</si>
  <si>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</si>
  <si>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</si>
  <si>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</si>
  <si>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</si>
  <si>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</si>
  <si>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</si>
  <si>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</si>
  <si>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</si>
  <si>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</si>
  <si>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</si>
  <si>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</si>
  <si>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</si>
  <si>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</si>
  <si>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</si>
  <si>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</si>
  <si>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</si>
  <si>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</si>
  <si>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</si>
  <si>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</si>
  <si>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</si>
  <si>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</si>
  <si>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</si>
  <si>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</si>
  <si>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</si>
  <si>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</si>
  <si>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</si>
  <si>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</si>
  <si>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</si>
  <si>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</si>
  <si>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</si>
  <si>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</si>
  <si>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</si>
  <si>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</si>
  <si>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</si>
  <si>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</si>
  <si>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</si>
  <si>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</si>
  <si>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</si>
  <si>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</si>
  <si>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</si>
  <si>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</si>
  <si>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</si>
  <si>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</si>
  <si>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</si>
  <si>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</si>
  <si>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</si>
  <si>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</si>
  <si>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</si>
  <si>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</si>
  <si>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</si>
  <si>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</si>
  <si>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</si>
  <si>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</si>
  <si>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</si>
  <si>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</si>
  <si>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</si>
  <si>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</si>
  <si>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</si>
  <si>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</si>
  <si>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</si>
  <si>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</si>
  <si>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</si>
  <si>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</si>
  <si>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</si>
  <si>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</si>
  <si>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</si>
  <si>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</si>
  <si>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</si>
  <si>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</si>
  <si>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</si>
  <si>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</si>
  <si>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</si>
  <si>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</si>
  <si>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</si>
  <si>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</si>
  <si>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</si>
  <si>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</si>
  <si>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</si>
  <si>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</si>
  <si>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</si>
  <si>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</si>
  <si>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</si>
  <si>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</si>
  <si>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</si>
  <si>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Team at site TS</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</si>
  <si>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</si>
  <si>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</si>
  <si>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</si>
  <si>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</si>
  <si>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PCM-20251018-00001540 </t>
  </si>
  <si>
    <t>jed0833</t>
  </si>
  <si>
    <t>team reached found vandalism issue and team still at site to try to fixed</t>
  </si>
  <si>
    <t xml:space="preserve"> PCM-20251018-00001678 </t>
  </si>
  <si>
    <t xml:space="preserve">Access road issue </t>
  </si>
  <si>
    <t xml:space="preserve"> PCM-20251018-00001730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</si>
  <si>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</si>
  <si>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</si>
  <si>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</si>
  <si>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</si>
  <si>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</si>
  <si>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</si>
  <si>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</si>
  <si>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</si>
  <si>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</si>
  <si>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</si>
  <si>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</si>
  <si>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</si>
  <si>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</si>
  <si>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NO PCM</t>
  </si>
  <si>
    <t>team on the way need 20 minutes</t>
  </si>
  <si>
    <t>team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</si>
</sst>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0" totalsRowShown="0" headerRowDxfId="64" dataDxfId="63" headerRowBorderDxfId="61" tableBorderDxfId="62">
  <autoFilter ref="A1:L115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285.80038379629696</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5.3050712962940452</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45948.748809722223</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45948.748809722223</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45948.748809722223</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45948.748809722223</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45948.748809722223</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45948.748809722223</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45948.748809722223</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45948.748809722223</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45948.748809722223</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45948.748809722223</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45948.748809722223</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45948.748809722223</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45948.748809722223</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45948.748809722223</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45948.748809722223</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45948.748809722223</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45948.748809722223</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45948.748809722223</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45948.748809722223</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45948.748809722223</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45948.748809722223</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45948.748809722223</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45948.748809722223</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45948.748809722223</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45948.748809722223</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45948.748809722223</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45948.748809722223</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45948.748809722223</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45948.748809722223</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45948.748809722223</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45948.748809722223</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45948.748809722223</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45948.748809722223</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45948.748809722223</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45948.748809722223</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45948.748809722223</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45948.748809722223</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45948.748809722223</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45948.748809722223</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45948.748809722223</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45948.748809722223</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45948.748809722223</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45948.748809722223</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45948.748809722223</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45948.748809722223</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45948.748809722223</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45948.748809722223</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45948.748809722223</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45948.748809722223</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45948.748809722223</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45948.748809722223</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45948.748809722223</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45948.748809722223</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45948.748809722223</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45948.748809722223</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45948.748809722223</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45948.748809722223</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45948.748809722223</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45948.748809722223</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45948.748809722223</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45948.748809722223</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45948.748809722223</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45948.748809722223</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45948.748809722223</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45948.748809722223</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45948.748809722223</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45948.748809722223</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45948.748809722223</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45948.748809722223</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45948.748809722223</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45948.748809722223</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45948.748809722223</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45948.748809722223</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45948.748809722223</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45948.748809722223</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45948.748809722223</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45948.748809722223</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45948.748809722223</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45948.748809722223</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45948.748809722223</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45948.748809722223</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45948.748809722223</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45948.748809722223</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45948.748809722223</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45948.748809722223</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45948.748809722223</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45948.748809722223</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45948.748809722223</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45948.748809722223</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45948.748809722223</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45948.748809722223</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45948.748809722223</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45948.748809722223</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45948.748809722223</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45948.748809722223</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45948.748809722223</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45948.748809722223</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45948.748809722223</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45948.748809722223</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45948.748809722223</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45948.748809722223</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45948.748809722223</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45948.748809722223</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45948.748809722223</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45948.748809722223</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45948.748809722223</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45948.748809722223</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45948.748809722223</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142.02172638889169</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123.74897175926162</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4.2530342592581292</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R2</v>
      </c>
      <c r="C6" s="18"/>
      <c r="D6" s="18" t="s">
        <v>27243</v>
      </c>
      <c r="E6" s="116"/>
      <c r="F6" s="117"/>
      <c r="G6" s="118">
        <f ca="1">IFERROR(NOW()-F6,"-")</f>
        <v>45948.748809722223</v>
      </c>
      <c r="H6" s="117"/>
      <c r="I6" s="18" t="str">
        <f>IFERROR(VLOOKUP(D6,DB!A:F,6,0),"")</f>
        <v>SCECO</v>
      </c>
      <c r="J6" s="18" t="str">
        <f>IFERROR(VLOOKUP(D6,DB!A:G,7,0),"")</f>
        <v>Vandalized</v>
      </c>
      <c r="K6" s="19" t="s">
        <v>39054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45948.748809722223</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45948.748809722223</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45948.748809722223</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45948.748809722223</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45948.748809722223</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R2</v>
      </c>
      <c r="C12" s="18"/>
      <c r="D12" s="18" t="s">
        <v>30511</v>
      </c>
      <c r="E12" s="116"/>
      <c r="F12" s="117"/>
      <c r="G12" s="118">
        <f ca="1">IFERROR(NOW()-F12,"-")</f>
        <v>45948.748809722223</v>
      </c>
      <c r="H12" s="117"/>
      <c r="I12" s="18" t="str">
        <f>IFERROR(VLOOKUP(D12,DB!A:F,6,0),"")</f>
        <v>SCECO</v>
      </c>
      <c r="J12" s="18" t="str">
        <f>IFERROR(VLOOKUP(D12,DB!A:G,7,0),"")</f>
        <v>Good</v>
      </c>
      <c r="K12" s="19"/>
      <c r="L12" s="18" t="str">
        <f>IFERROR(VLOOKUP(D12,DB!A:I,9,0),"")</f>
        <v>Latis</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45948.748809722223</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45948.748809722223</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45948.748809722223</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45948.748809722223</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45948.748809722223</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45948.748809722223</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45948.748809722223</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45948.748809722223</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45948.748809722223</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45948.748809722223</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45948.748809722223</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45948.748809722223</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45948.748809722223</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45948.748809722223</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45948.748809722223</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45948.748809722223</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45948.748809722223</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45948.748809722223</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45948.748809722223</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45948.748809722223</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45948.748809722223</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45948.748809722223</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45948.748809722223</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45948.748809722223</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45948.748809722223</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45948.748809722223</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45948.748809722223</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45948.748809722223</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45948.748809722223</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45948.748809722223</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45948.748809722223</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45948.748809722223</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45948.748809722223</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45948.748809722223</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45948.748809722223</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45948.748809722223</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45948.748809722223</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45948.748809722223</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45948.748809722223</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45948.748809722223</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45948.748809722223</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45948.748809722223</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45948.748809722223</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45948.748809722223</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45948.748809722223</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45948.748809722223</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45948.748809722223</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45948.748809722223</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45948.748809722223</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45948.748809722223</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45948.748809722223</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45948.748809722223</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45948.748809722223</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45948.748809722223</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45948.748809722223</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45948.748809722223</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45948.748809722223</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45948.748809722223</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45948.748809722223</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45948.748809722223</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45948.748809722223</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45948.748809722223</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45948.748809722223</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45948.748809722223</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45948.748809722223</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45948.748809722223</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45948.748809722223</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45948.748809722223</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45948.748809722223</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45948.748809722223</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45948.748809722223</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45948.748809722223</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45948.748809722223</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45948.748809722223</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45948.748809722223</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45948.748809722223</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45948.748809722223</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45948.748809722223</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45948.748809722223</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45948.748809722223</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45948.748809722223</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45948.748809722223</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45948.748809722223</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45948.748809722223</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45948.748809722223</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45948.748809722223</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45948.748809722223</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0"/>
  <sheetViews>
    <sheetView workbookViewId="0">
      <selection activeCell="K10" sqref="K10"/>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64"/>
      <c r="E2" s="18"/>
      <c r="F2" s="20"/>
      <c r="G2" s="21">
        <f t="shared" ref="G2:G47" ca="1" si="0">IFERROR(NOW()-F2,"-")</f>
        <v>45948.748809722223</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45948.748809722223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45948.748809722223</v>
      </c>
      <c r="H4" s="22"/>
      <c r="I4" s="19" t="str">
        <f>IFERROR(VLOOKUP(D4,DB!A:F,6,0),"")</f>
        <v/>
      </c>
      <c r="J4" s="18" t="str">
        <f>IFERROR(VLOOKUP(D4,DB!A:G,7,0),"")</f>
        <v/>
      </c>
      <c r="K4" s="47"/>
      <c r="L4" s="23" t="str">
        <f>IFERROR(VLOOKUP(D4,DB!A:I,9,0),"")</f>
        <v/>
      </c>
    </row>
    <row r="5" spans="1:13" ht="15" customHeight="1">
      <c r="A5" s="19"/>
      <c r="B5" s="64" t="str">
        <f>IFERROR(VLOOKUP(D5,DB!A:K,11,0),"")</f>
        <v/>
      </c>
      <c r="C5" s="64"/>
      <c r="D5" s="18"/>
      <c r="E5" s="18"/>
      <c r="F5" s="20"/>
      <c r="G5" s="21">
        <f t="shared" ca="1" si="0"/>
        <v>45948.748809722223</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45948.748809722223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45948.748809722223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45948.748809722223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45948.748809722223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45948.748809722223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45948.748809722223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45948.748809722223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45948.748809722223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45948.748809722223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45948.748809722223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45948.748809722223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45948.748809722223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45948.748809722223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45948.748809722223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45948.748809722223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45948.748809722223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45948.748809722223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45948.748809722223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45948.748809722223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45948.748809722223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45948.748809722223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45948.748809722223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45948.748809722223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45948.748809722223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45948.748809722223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45948.748809722223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45948.748809722223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45948.748809722223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45948.748809722223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45948.748809722223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45948.748809722223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45948.748809722223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45948.748809722223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45948.748809722223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45948.748809722223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45948.748809722223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45948.748809722223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45948.748809722223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45948.748809722223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45948.748809722223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45948.748809722223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45948.748809722223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ref="G48:G111" ca="1" si="1">IFERROR(NOW()-F48,"-")</f>
        <v>45948.748809722223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45948.748809722223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45948.748809722223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45948.748809722223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45948.748809722223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45948.748809722223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45948.748809722223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45948.748809722223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45948.748809722223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45948.748809722223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45948.748809722223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45948.748809722223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45948.748809722223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45948.748809722223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45948.748809722223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45948.748809722223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45948.748809722223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45948.748809722223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45948.748809722223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45948.748809722223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45948.748809722223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45948.748809722223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45948.748809722223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45948.748809722223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45948.748809722223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45948.748809722223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45948.748809722223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45948.748809722223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45948.748809722223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45948.748809722223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45948.748809722223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45948.748809722223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45948.748809722223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45948.748809722223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45948.748809722223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45948.748809722223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45948.748809722223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45948.748809722223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45948.748809722223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45948.748809722223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45948.748809722223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45948.748809722223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45948.748809722223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45948.748809722223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45948.748809722223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45948.748809722223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45948.748809722223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45948.748809722223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45948.748809722223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45948.748809722223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45948.748809722223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45948.748809722223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45948.748809722223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45948.748809722223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45948.748809722223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45948.748809722223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45948.748809722223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45948.748809722223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45948.748809722223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45948.748809722223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45948.748809722223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45948.748809722223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45948.748809722223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45948.748809722223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ref="G112:G175" ca="1" si="2">IFERROR(NOW()-F112,"-")</f>
        <v>45948.748809722223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45948.748809722223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45948.748809722223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45948.748809722223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45948.748809722223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45948.748809722223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45948.748809722223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45948.748809722223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45948.748809722223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45948.748809722223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45948.748809722223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45948.748809722223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45948.748809722223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45948.748809722223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45948.748809722223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45948.748809722223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45948.748809722223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45948.748809722223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45948.748809722223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45948.748809722223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45948.748809722223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45948.748809722223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45948.748809722223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45948.748809722223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45948.748809722223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45948.748809722223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45948.748809722223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45948.748809722223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45948.748809722223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45948.748809722223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45948.748809722223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45948.748809722223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45948.748809722223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45948.748809722223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45948.748809722223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45948.748809722223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45948.748809722223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45948.748809722223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45948.748809722223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45948.748809722223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45948.748809722223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45948.748809722223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45948.748809722223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45948.748809722223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45948.748809722223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45948.748809722223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45948.748809722223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45948.748809722223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45948.748809722223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45948.748809722223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45948.748809722223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45948.748809722223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45948.748809722223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45948.748809722223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45948.748809722223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45948.748809722223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45948.748809722223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45948.748809722223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45948.748809722223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45948.748809722223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45948.748809722223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45948.748809722223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45948.748809722223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45948.748809722223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ref="G176:G239" ca="1" si="3">IFERROR(NOW()-F176,"-")</f>
        <v>45948.748809722223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45948.748809722223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45948.748809722223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45948.748809722223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45948.748809722223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45948.748809722223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45948.748809722223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45948.748809722223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45948.748809722223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45948.748809722223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45948.748809722223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45948.748809722223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45948.748809722223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45948.748809722223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45948.748809722223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45948.748809722223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45948.748809722223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45948.748809722223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45948.748809722223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45948.748809722223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45948.748809722223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45948.748809722223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45948.748809722223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45948.748809722223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45948.748809722223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45948.748809722223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45948.748809722223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45948.748809722223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45948.748809722223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45948.748809722223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45948.748809722223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45948.748809722223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45948.748809722223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45948.748809722223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45948.748809722223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45948.748809722223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45948.748809722223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45948.748809722223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45948.748809722223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45948.748809722223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45948.748809722223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45948.748809722223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45948.748809722223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45948.748809722223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45948.748809722223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45948.748809722223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45948.748809722223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45948.748809722223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45948.748809722223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45948.748809722223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45948.748809722223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45948.748809722223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45948.748809722223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45948.748809722223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45948.748809722223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45948.748809722223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45948.748809722223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45948.748809722223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45948.748809722223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45948.748809722223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45948.748809722223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45948.748809722223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45948.748809722223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45948.748809722223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ref="G240:G303" ca="1" si="4">IFERROR(NOW()-F240,"-")</f>
        <v>45948.748809722223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45948.748809722223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45948.748809722223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45948.748809722223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45948.748809722223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45948.748809722223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45948.748809722223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45948.748809722223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45948.748809722223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45948.748809722223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45948.748809722223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45948.748809722223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45948.748809722223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45948.748809722223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45948.748809722223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45948.748809722223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45948.748809722223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45948.748809722223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45948.748809722223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45948.748809722223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45948.748809722223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45948.748809722223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45948.748809722223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45948.748809722223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45948.748809722223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45948.748809722223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45948.748809722223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45948.748809722223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45948.748809722223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45948.748809722223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45948.748809722223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45948.748809722223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45948.748809722223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45948.748809722223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45948.748809722223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45948.748809722223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45948.748809722223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45948.748809722223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45948.748809722223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45948.748809722223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45948.748809722223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45948.748809722223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45948.748809722223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45948.748809722223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45948.748809722223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45948.748809722223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45948.748809722223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45948.748809722223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45948.748809722223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45948.748809722223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45948.748809722223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45948.748809722223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45948.748809722223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45948.748809722223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45948.748809722223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45948.748809722223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45948.748809722223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45948.748809722223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45948.748809722223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45948.748809722223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45948.748809722223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45948.748809722223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45948.748809722223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45948.748809722223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ref="G304:G367" ca="1" si="5">IFERROR(NOW()-F304,"-")</f>
        <v>45948.748809722223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45948.748809722223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45948.748809722223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45948.748809722223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45948.748809722223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45948.748809722223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45948.748809722223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45948.748809722223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45948.748809722223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45948.748809722223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45948.748809722223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45948.748809722223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45948.748809722223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45948.748809722223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45948.748809722223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45948.748809722223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45948.748809722223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45948.748809722223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45948.748809722223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45948.748809722223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45948.748809722223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45948.748809722223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45948.748809722223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45948.748809722223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45948.748809722223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45948.748809722223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45948.748809722223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45948.748809722223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45948.748809722223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45948.748809722223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45948.748809722223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45948.748809722223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45948.748809722223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45948.748809722223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45948.748809722223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45948.748809722223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45948.748809722223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45948.748809722223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45948.748809722223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45948.748809722223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45948.748809722223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45948.748809722223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45948.748809722223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45948.748809722223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45948.748809722223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45948.748809722223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45948.748809722223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45948.748809722223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45948.748809722223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45948.748809722223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45948.748809722223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45948.748809722223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45948.748809722223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45948.748809722223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45948.748809722223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45948.748809722223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45948.748809722223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45948.748809722223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45948.748809722223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45948.748809722223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45948.748809722223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45948.748809722223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45948.748809722223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45948.748809722223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ref="G368:G431" ca="1" si="6">IFERROR(NOW()-F368,"-")</f>
        <v>45948.748809722223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45948.748809722223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45948.748809722223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45948.748809722223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45948.748809722223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45948.748809722223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45948.748809722223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45948.748809722223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45948.748809722223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45948.748809722223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45948.748809722223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45948.748809722223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45948.748809722223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45948.748809722223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45948.748809722223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45948.748809722223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45948.748809722223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45948.748809722223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45948.748809722223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45948.748809722223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45948.748809722223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45948.748809722223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45948.748809722223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45948.748809722223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45948.748809722223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45948.748809722223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45948.748809722223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45948.748809722223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45948.748809722223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45948.748809722223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45948.748809722223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45948.748809722223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45948.748809722223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45948.748809722223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45948.748809722223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45948.748809722223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45948.748809722223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45948.748809722223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45948.748809722223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45948.748809722223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45948.748809722223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45948.748809722223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45948.748809722223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45948.748809722223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45948.748809722223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45948.748809722223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45948.748809722223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45948.748809722223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45948.748809722223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45948.748809722223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45948.748809722223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45948.748809722223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45948.748809722223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45948.748809722223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45948.748809722223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45948.748809722223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45948.748809722223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45948.748809722223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45948.748809722223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45948.748809722223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45948.748809722223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45948.748809722223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45948.748809722223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45948.748809722223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ref="G432:G495" ca="1" si="7">IFERROR(NOW()-F432,"-")</f>
        <v>45948.748809722223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45948.748809722223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45948.748809722223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45948.748809722223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45948.748809722223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45948.748809722223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45948.748809722223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45948.748809722223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45948.748809722223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45948.748809722223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45948.748809722223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45948.748809722223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45948.748809722223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45948.748809722223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45948.748809722223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45948.748809722223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45948.748809722223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45948.748809722223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45948.748809722223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45948.748809722223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45948.748809722223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45948.748809722223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45948.748809722223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45948.748809722223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45948.748809722223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45948.748809722223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45948.748809722223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45948.748809722223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45948.748809722223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45948.748809722223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45948.748809722223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45948.748809722223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45948.748809722223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45948.748809722223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45948.748809722223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45948.748809722223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45948.748809722223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45948.748809722223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45948.748809722223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45948.748809722223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45948.748809722223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45948.748809722223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45948.748809722223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45948.748809722223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45948.748809722223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45948.748809722223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45948.748809722223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45948.748809722223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45948.748809722223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45948.748809722223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45948.748809722223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45948.748809722223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45948.748809722223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45948.748809722223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45948.748809722223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45948.748809722223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45948.748809722223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45948.748809722223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45948.748809722223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45948.748809722223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45948.748809722223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45948.748809722223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45948.748809722223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45948.748809722223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ref="G496:G559" ca="1" si="8">IFERROR(NOW()-F496,"-")</f>
        <v>45948.748809722223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45948.748809722223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45948.748809722223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45948.748809722223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45948.748809722223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45948.748809722223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45948.748809722223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45948.748809722223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45948.748809722223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45948.748809722223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45948.748809722223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45948.748809722223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45948.748809722223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45948.748809722223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45948.748809722223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45948.748809722223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45948.748809722223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45948.748809722223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45948.748809722223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45948.748809722223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45948.748809722223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45948.748809722223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45948.748809722223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45948.748809722223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45948.748809722223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45948.748809722223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45948.748809722223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45948.748809722223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45948.748809722223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45948.748809722223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45948.748809722223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45948.748809722223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45948.748809722223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45948.748809722223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45948.748809722223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45948.748809722223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45948.748809722223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45948.748809722223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45948.748809722223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45948.748809722223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45948.748809722223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45948.748809722223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45948.748809722223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45948.748809722223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45948.748809722223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45948.748809722223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45948.748809722223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45948.748809722223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45948.748809722223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45948.748809722223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45948.748809722223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45948.748809722223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45948.748809722223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45948.748809722223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45948.748809722223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45948.748809722223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45948.748809722223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45948.748809722223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45948.748809722223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45948.748809722223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45948.748809722223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45948.748809722223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45948.748809722223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45948.748809722223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ref="G560:G623" ca="1" si="9">IFERROR(NOW()-F560,"-")</f>
        <v>45948.748809722223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45948.748809722223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45948.748809722223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45948.748809722223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45948.748809722223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45948.748809722223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45948.748809722223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45948.748809722223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45948.748809722223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45948.748809722223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45948.748809722223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45948.748809722223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45948.748809722223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45948.748809722223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45948.748809722223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45948.748809722223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45948.748809722223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45948.748809722223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45948.748809722223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45948.748809722223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45948.748809722223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45948.748809722223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45948.748809722223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45948.748809722223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45948.748809722223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45948.748809722223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45948.748809722223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45948.748809722223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45948.748809722223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45948.748809722223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45948.748809722223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45948.748809722223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45948.748809722223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45948.748809722223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45948.748809722223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45948.748809722223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45948.748809722223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45948.748809722223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45948.748809722223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45948.748809722223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45948.748809722223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45948.748809722223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45948.748809722223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45948.748809722223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45948.748809722223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45948.748809722223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45948.748809722223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45948.748809722223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45948.748809722223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45948.748809722223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45948.748809722223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45948.748809722223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45948.748809722223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45948.748809722223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45948.748809722223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45948.748809722223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45948.748809722223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45948.748809722223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45948.748809722223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45948.748809722223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45948.748809722223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45948.748809722223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45948.748809722223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45948.748809722223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ref="G624:G687" ca="1" si="10">IFERROR(NOW()-F624,"-")</f>
        <v>45948.748809722223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45948.748809722223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45948.748809722223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45948.748809722223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45948.748809722223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45948.748809722223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45948.748809722223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45948.748809722223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45948.748809722223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45948.748809722223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45948.748809722223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45948.748809722223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45948.748809722223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45948.748809722223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45948.748809722223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45948.748809722223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45948.748809722223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45948.748809722223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45948.748809722223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45948.748809722223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45948.748809722223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45948.748809722223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45948.748809722223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45948.748809722223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45948.748809722223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45948.748809722223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45948.748809722223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45948.748809722223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45948.748809722223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45948.748809722223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45948.748809722223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45948.748809722223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45948.748809722223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45948.748809722223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45948.748809722223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45948.748809722223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45948.748809722223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45948.748809722223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45948.748809722223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45948.748809722223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45948.748809722223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45948.748809722223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45948.748809722223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45948.748809722223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45948.748809722223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45948.748809722223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45948.748809722223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45948.748809722223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45948.748809722223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45948.748809722223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45948.748809722223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45948.748809722223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45948.748809722223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45948.748809722223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45948.748809722223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45948.748809722223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45948.748809722223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45948.748809722223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45948.748809722223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45948.748809722223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45948.748809722223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45948.748809722223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45948.748809722223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45948.748809722223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ref="G688:G751" ca="1" si="11">IFERROR(NOW()-F688,"-")</f>
        <v>45948.748809722223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45948.748809722223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45948.748809722223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45948.748809722223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45948.748809722223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45948.748809722223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45948.748809722223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45948.748809722223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45948.748809722223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45948.748809722223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45948.748809722223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45948.748809722223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45948.748809722223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45948.748809722223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45948.748809722223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45948.748809722223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45948.748809722223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45948.748809722223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45948.748809722223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45948.748809722223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45948.748809722223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45948.748809722223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45948.748809722223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45948.748809722223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45948.748809722223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45948.748809722223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45948.748809722223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45948.748809722223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45948.748809722223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45948.748809722223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45948.748809722223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45948.748809722223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45948.748809722223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45948.748809722223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45948.748809722223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45948.748809722223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45948.748809722223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45948.748809722223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45948.748809722223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45948.748809722223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45948.748809722223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45948.748809722223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45948.748809722223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45948.748809722223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45948.748809722223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45948.748809722223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45948.748809722223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45948.748809722223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45948.748809722223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45948.748809722223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45948.748809722223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45948.748809722223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45948.748809722223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45948.748809722223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45948.748809722223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45948.748809722223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45948.748809722223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45948.748809722223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45948.748809722223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45948.748809722223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45948.748809722223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45948.748809722223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45948.748809722223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45948.748809722223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ref="G752:G815" ca="1" si="12">IFERROR(NOW()-F752,"-")</f>
        <v>45948.748809722223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45948.748809722223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45948.748809722223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45948.748809722223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45948.748809722223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45948.748809722223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45948.748809722223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45948.748809722223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45948.748809722223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45948.748809722223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45948.748809722223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45948.748809722223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45948.748809722223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45948.748809722223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45948.748809722223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45948.748809722223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45948.748809722223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45948.748809722223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45948.748809722223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45948.748809722223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45948.748809722223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45948.748809722223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45948.748809722223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45948.748809722223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45948.748809722223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45948.748809722223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45948.748809722223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45948.748809722223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45948.748809722223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45948.748809722223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45948.748809722223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45948.748809722223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45948.748809722223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45948.748809722223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45948.748809722223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45948.748809722223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45948.748809722223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45948.748809722223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45948.748809722223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45948.748809722223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45948.748809722223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45948.748809722223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45948.748809722223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45948.748809722223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45948.748809722223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45948.748809722223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45948.748809722223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45948.748809722223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45948.748809722223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45948.748809722223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45948.748809722223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45948.748809722223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45948.748809722223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45948.748809722223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45948.748809722223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45948.748809722223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45948.748809722223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45948.748809722223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45948.748809722223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45948.748809722223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45948.748809722223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45948.748809722223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45948.748809722223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45948.748809722223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ref="G816:G879" ca="1" si="13">IFERROR(NOW()-F816,"-")</f>
        <v>45948.748809722223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45948.748809722223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45948.748809722223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45948.748809722223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45948.748809722223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45948.748809722223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45948.748809722223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45948.748809722223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45948.748809722223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45948.748809722223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45948.748809722223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45948.748809722223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45948.748809722223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45948.748809722223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45948.748809722223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45948.748809722223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45948.748809722223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45948.748809722223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45948.748809722223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45948.748809722223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45948.748809722223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45948.748809722223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45948.748809722223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45948.748809722223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45948.748809722223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45948.748809722223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45948.748809722223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45948.748809722223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45948.748809722223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45948.748809722223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45948.748809722223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45948.748809722223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45948.748809722223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45948.748809722223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45948.748809722223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45948.748809722223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45948.748809722223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45948.748809722223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45948.748809722223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45948.748809722223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45948.748809722223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45948.748809722223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45948.748809722223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45948.748809722223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45948.748809722223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45948.748809722223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45948.748809722223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45948.748809722223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45948.748809722223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45948.748809722223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45948.748809722223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45948.748809722223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45948.748809722223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45948.748809722223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45948.748809722223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45948.748809722223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45948.748809722223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45948.748809722223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45948.748809722223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45948.748809722223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45948.748809722223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45948.748809722223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45948.748809722223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45948.748809722223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ref="G880:G943" ca="1" si="14">IFERROR(NOW()-F880,"-")</f>
        <v>45948.748809722223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45948.748809722223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45948.748809722223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45948.748809722223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45948.748809722223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45948.748809722223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45948.748809722223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45948.748809722223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45948.748809722223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45948.748809722223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45948.748809722223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45948.748809722223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45948.748809722223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45948.748809722223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45948.748809722223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45948.748809722223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45948.748809722223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45948.748809722223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45948.748809722223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45948.748809722223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45948.748809722223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45948.748809722223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45948.748809722223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45948.748809722223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45948.748809722223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45948.748809722223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45948.748809722223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45948.748809722223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45948.748809722223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45948.748809722223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45948.748809722223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45948.748809722223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45948.748809722223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45948.748809722223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45948.748809722223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45948.748809722223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45948.748809722223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45948.748809722223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45948.748809722223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45948.748809722223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45948.748809722223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45948.748809722223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45948.748809722223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45948.748809722223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45948.748809722223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45948.748809722223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45948.748809722223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45948.748809722223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45948.748809722223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45948.748809722223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45948.748809722223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45948.748809722223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45948.748809722223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45948.748809722223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45948.748809722223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45948.748809722223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45948.748809722223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45948.748809722223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45948.748809722223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45948.748809722223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45948.748809722223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45948.748809722223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45948.748809722223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45948.748809722223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ref="G944:G1007" ca="1" si="15">IFERROR(NOW()-F944,"-")</f>
        <v>45948.748809722223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45948.748809722223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45948.748809722223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45948.748809722223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45948.748809722223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45948.748809722223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45948.748809722223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45948.748809722223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45948.748809722223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45948.748809722223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45948.748809722223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45948.748809722223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45948.748809722223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45948.748809722223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45948.748809722223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45948.748809722223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45948.748809722223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45948.748809722223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45948.748809722223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45948.748809722223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45948.748809722223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45948.748809722223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45948.748809722223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45948.748809722223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45948.748809722223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45948.748809722223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45948.748809722223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45948.748809722223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45948.748809722223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45948.748809722223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45948.748809722223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45948.748809722223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45948.748809722223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45948.748809722223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45948.748809722223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45948.748809722223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45948.748809722223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45948.748809722223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45948.748809722223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45948.748809722223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45948.748809722223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45948.748809722223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45948.748809722223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45948.748809722223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45948.748809722223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45948.748809722223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45948.748809722223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45948.748809722223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45948.748809722223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45948.748809722223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45948.748809722223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45948.748809722223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45948.748809722223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45948.748809722223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45948.748809722223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45948.748809722223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45948.748809722223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45948.748809722223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45948.748809722223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45948.748809722223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45948.748809722223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45948.748809722223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45948.748809722223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45948.748809722223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ref="G1008:G1071" ca="1" si="16">IFERROR(NOW()-F1008,"-")</f>
        <v>45948.748809722223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45948.748809722223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45948.748809722223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45948.748809722223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45948.748809722223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45948.748809722223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45948.748809722223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45948.748809722223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45948.748809722223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45948.748809722223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45948.748809722223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45948.748809722223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45948.748809722223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45948.748809722223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45948.748809722223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45948.748809722223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45948.748809722223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45948.748809722223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45948.748809722223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45948.748809722223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45948.748809722223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45948.748809722223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45948.748809722223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45948.748809722223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45948.748809722223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45948.748809722223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45948.748809722223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45948.748809722223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45948.748809722223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45948.748809722223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45948.748809722223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45948.748809722223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45948.748809722223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45948.748809722223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45948.748809722223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45948.748809722223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45948.748809722223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45948.748809722223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45948.748809722223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45948.748809722223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45948.748809722223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45948.748809722223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45948.748809722223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45948.748809722223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45948.748809722223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45948.748809722223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45948.748809722223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45948.748809722223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45948.748809722223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45948.748809722223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45948.748809722223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45948.748809722223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45948.748809722223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45948.748809722223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45948.748809722223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45948.748809722223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45948.748809722223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45948.748809722223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45948.748809722223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45948.748809722223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45948.748809722223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45948.748809722223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45948.748809722223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45948.748809722223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ref="G1072:G1135" ca="1" si="17">IFERROR(NOW()-F1072,"-")</f>
        <v>45948.748809722223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45948.748809722223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45948.748809722223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45948.748809722223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45948.748809722223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45948.748809722223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45948.748809722223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45948.748809722223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45948.748809722223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45948.748809722223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45948.748809722223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45948.748809722223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45948.748809722223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45948.748809722223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45948.748809722223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45948.748809722223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45948.748809722223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45948.748809722223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45948.748809722223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45948.748809722223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45948.748809722223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45948.748809722223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45948.748809722223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45948.748809722223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45948.748809722223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45948.748809722223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45948.748809722223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45948.748809722223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45948.748809722223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45948.748809722223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45948.748809722223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45948.748809722223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45948.748809722223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45948.748809722223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45948.748809722223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45948.748809722223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45948.748809722223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45948.748809722223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45948.748809722223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45948.748809722223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45948.748809722223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45948.748809722223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45948.748809722223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45948.748809722223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45948.748809722223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45948.748809722223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45948.748809722223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45948.748809722223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45948.748809722223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45948.748809722223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45948.748809722223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45948.748809722223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45948.748809722223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45948.748809722223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45948.748809722223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45948.748809722223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45948.748809722223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45948.748809722223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45948.748809722223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45948.748809722223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45948.748809722223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45948.748809722223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45948.748809722223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45948.748809722223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ref="G1136:G1150" ca="1" si="18">IFERROR(NOW()-F1136,"-")</f>
        <v>45948.748809722223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45948.748809722223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45948.748809722223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45948.748809722223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45948.748809722223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45948.748809722223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45948.748809722223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45948.748809722223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45948.748809722223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45948.748809722223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45948.748809722223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45948.748809722223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45948.748809722223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45948.748809722223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45948.748809722223</v>
      </c>
      <c r="H1150" s="22"/>
      <c r="I1150" s="19" t="str">
        <f>IFERROR(VLOOKUP(D1150,DB!A:F,6,0),"")</f>
        <v/>
      </c>
      <c r="J1150" s="18" t="str">
        <f>IFERROR(VLOOKUP(D1150,DB!A:G,7,0),"")</f>
        <v/>
      </c>
      <c r="K1150" s="47"/>
      <c r="L1150" s="23" t="str">
        <f>IFERROR(VLOOKUP(D1150,DB!A:I,9,0),"")</f>
        <v/>
      </c>
    </row>
  </sheetData>
  <dataValidations count="2">
    <dataValidation allowBlank="1" showInputMessage="1" showErrorMessage="1" sqref="E1" xr:uid="{5914219A-CB83-432D-936A-CC0CB6F3982A}"/>
    <dataValidation type="list" allowBlank="1" showInputMessage="1" showErrorMessage="1" sqref="E2:E115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A6" sqref="A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39055</v>
      </c>
      <c r="B2" s="98" t="str">
        <f>IFERROR(VLOOKUP(D2,DB!A:K,11,0),"")</f>
        <v>R4</v>
      </c>
      <c r="C2" s="99">
        <v>1</v>
      </c>
      <c r="D2" s="95" t="s">
        <v>35082</v>
      </c>
      <c r="E2" s="100" t="s">
        <v>38964</v>
      </c>
      <c r="F2" s="101">
        <v>45703.480717592596</v>
      </c>
      <c r="G2" s="102">
        <f ca="1">IFERROR(NOW()-F2,"")</f>
        <v>245.26809212962689</v>
      </c>
      <c r="H2" s="101">
        <v>45703.474768518521</v>
      </c>
      <c r="I2" s="98" t="str">
        <f>IFERROR(VLOOKUP(D2,DB!A:F,6,0),"")</f>
        <v>SCECO</v>
      </c>
      <c r="J2" s="98" t="str">
        <f>IFERROR(VLOOKUP(D2,DB!A:G,7,0),"")</f>
        <v>Dead</v>
      </c>
      <c r="K2" s="103" t="s">
        <v>39056</v>
      </c>
      <c r="L2" s="95" t="str">
        <f>IFERROR(VLOOKUP(D2,DB!A:I,9,0),"")</f>
        <v>Latis</v>
      </c>
    </row>
    <row r="3" spans="1:16" ht="15" customHeight="1">
      <c r="A3" s="121" t="s">
        <v>39057</v>
      </c>
      <c r="B3" s="121" t="str">
        <f>IFERROR(VLOOKUP(D3,DB!A:K,11,0),"")</f>
        <v>R4</v>
      </c>
      <c r="C3" s="122">
        <v>2</v>
      </c>
      <c r="D3" s="123" t="s">
        <v>28178</v>
      </c>
      <c r="E3" s="100" t="s">
        <v>38964</v>
      </c>
      <c r="F3" s="125">
        <v>45947.495092592595</v>
      </c>
      <c r="G3" s="126">
        <f ca="1">IFERROR(NOW()-F3,"")</f>
        <v>1.2537171296280576</v>
      </c>
      <c r="H3" s="125">
        <v>45947.457812499997</v>
      </c>
      <c r="I3" s="121" t="str">
        <f>IFERROR(VLOOKUP(D3,DB!A:F,6,0),"")</f>
        <v>SCECO</v>
      </c>
      <c r="J3" s="121" t="str">
        <f>IFERROR(VLOOKUP(D3,DB!A:G,7,0),"")</f>
        <v>Dead</v>
      </c>
      <c r="K3" s="127" t="s">
        <v>39058</v>
      </c>
      <c r="L3" s="123" t="str">
        <f>IFERROR(VLOOKUP(D3,DB!A:I,9,0),"")</f>
        <v>Latis</v>
      </c>
    </row>
    <row r="4" spans="1:16" ht="15" customHeight="1">
      <c r="A4" s="121" t="s">
        <v>39059</v>
      </c>
      <c r="B4" s="121" t="str">
        <f>IFERROR(VLOOKUP(D4,DB!A:K,11,0),"")</f>
        <v>R4</v>
      </c>
      <c r="C4" s="122">
        <v>2</v>
      </c>
      <c r="D4" s="123" t="s">
        <v>39060</v>
      </c>
      <c r="E4" s="100" t="s">
        <v>38964</v>
      </c>
      <c r="F4" s="125">
        <v>45948.673854166664</v>
      </c>
      <c r="G4" s="126">
        <f ca="1">IFERROR(NOW()-F4,"")</f>
        <v>7.4955555559427012E-2</v>
      </c>
      <c r="H4" s="125">
        <v>45948.658796296295</v>
      </c>
      <c r="I4" s="121" t="str">
        <f>IFERROR(VLOOKUP(D4,DB!A:F,6,0),"")</f>
        <v>SCECO</v>
      </c>
      <c r="J4" s="121" t="str">
        <f>IFERROR(VLOOKUP(D4,DB!A:G,7,0),"")</f>
        <v>Vandalized</v>
      </c>
      <c r="K4" s="127" t="s">
        <v>39061</v>
      </c>
      <c r="L4" s="123" t="str">
        <f>IFERROR(VLOOKUP(D4,DB!A:I,9,0),"")</f>
        <v>Latis</v>
      </c>
    </row>
    <row r="5" spans="1:16" ht="15" customHeight="1">
      <c r="A5" s="121" t="s">
        <v>39062</v>
      </c>
      <c r="B5" s="121" t="str">
        <f>IFERROR(VLOOKUP(D5,DB!A:K,11,0),"")</f>
        <v>R4</v>
      </c>
      <c r="C5" s="122">
        <v>3</v>
      </c>
      <c r="D5" s="123" t="s">
        <v>35060</v>
      </c>
      <c r="E5" s="100" t="s">
        <v>38964</v>
      </c>
      <c r="F5" s="125">
        <v>45948.726273148146</v>
      </c>
      <c r="G5" s="126">
        <f ca="1">IFERROR(NOW()-F5,"")</f>
        <v>2.2536574077093974E-2</v>
      </c>
      <c r="H5" s="125">
        <v>45948.676840277774</v>
      </c>
      <c r="I5" s="121" t="str">
        <f>IFERROR(VLOOKUP(D5,DB!A:F,6,0),"")</f>
        <v>Generator-SG</v>
      </c>
      <c r="J5" s="121" t="str">
        <f>IFERROR(VLOOKUP(D5,DB!A:G,7,0),"")</f>
        <v>No BB Shifted</v>
      </c>
      <c r="K5" s="127" t="s">
        <v>39063</v>
      </c>
      <c r="L5" s="123" t="str">
        <f>IFERROR(VLOOKUP(D5,DB!A:I,9,0),"")</f>
        <v>Latis</v>
      </c>
    </row>
    <row r="6" spans="1:16" ht="15" customHeight="1">
      <c r="A6" s="121" t="s">
        <v>39064</v>
      </c>
      <c r="B6" s="121" t="str">
        <f>IFERROR(VLOOKUP(D6,DB!A:K,11,0),"")</f>
        <v>R4</v>
      </c>
      <c r="C6" s="122"/>
      <c r="D6" t="s">
        <v>36517</v>
      </c>
      <c r="E6" s="100"/>
      <c r="F6" s="125"/>
      <c r="G6" s="126">
        <f ca="1">IFERROR(NOW()-F6,"")</f>
        <v>45948.748809722223</v>
      </c>
      <c r="H6" s="125"/>
      <c r="I6" s="121" t="str">
        <f>IFERROR(VLOOKUP(D6,DB!A:F,6,0),"")</f>
        <v>Generator-SG</v>
      </c>
      <c r="J6" s="121" t="str">
        <f>IFERROR(VLOOKUP(D6,DB!A:G,7,0),"")</f>
        <v>No BB Shifted</v>
      </c>
      <c r="K6" s="127"/>
      <c r="L6" s="123" t="str">
        <f>IFERROR(VLOOKUP(D6,DB!A:I,9,0),"")</f>
        <v>Latis</v>
      </c>
    </row>
    <row r="7" spans="1:16" ht="15" customHeight="1">
      <c r="A7" s="121"/>
      <c r="B7" s="121" t="str">
        <f>IFERROR(VLOOKUP(D7,DB!A:K,11,0),"")</f>
        <v/>
      </c>
      <c r="C7" s="122"/>
      <c r="D7" s="123"/>
      <c r="E7" s="100"/>
      <c r="F7" s="125"/>
      <c r="G7" s="126">
        <f ca="1">IFERROR(NOW()-F7,"")</f>
        <v>45948.748809722223</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45948.748809722223</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45948.748809722223</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45948.748809722223</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45948.748809722223</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45948.748809722223</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45948.748809722223</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45948.748809722223</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45948.748809722223</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45948.748809722223</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45948.748809722223</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45948.748809722223</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45948.748809722223</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45948.748809722223</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45948.748809722223</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45948.748809722223</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45948.748809722223</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45948.748809722223</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45948.748809722223</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45948.748809722223</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45948.748809722223</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45948.748809722223</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45948.748809722223</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45948.748809722223</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45948.748809722223</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45948.748809722223</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45948.748809722223</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45948.748809722223</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45948.748809722223</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45948.748809722223</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45948.748809722223</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45948.748809722223</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45948.748809722223</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45948.748809722223</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45948.748809722223</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45948.748809722223</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45948.748809722223</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45948.748809722223</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45948.748809722223</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45948.748809722223</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45948.748809722223</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45948.748809722223</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45948.748809722223</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45948.748809722223</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45948.748809722223</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45948.748809722223</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45948.748809722223</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45948.748809722223</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45948.748809722223</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45948.748809722223</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45948.748809722223</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45948.748809722223</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45948.748809722223</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45948.748809722223</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45948.748809722223</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45948.748809722223</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45948.748809722223</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45948.748809722223</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45948.748809722223</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45948.748809722223</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45948.748809722223</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45948.748809722223</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45948.748809722223</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45948.748809722223</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45948.748809722223</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45948.748809722223</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45948.748809722223</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45948.748809722223</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45948.748809722223</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45948.748809722223</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45948.748809722223</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45948.748809722223</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45948.748809722223</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45948.748809722223</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45948.748809722223</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45948.748809722223</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45948.748809722223</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45948.748809722223</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45948.748809722223</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45948.748809722223</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45948.748809722223</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45948.748809722223</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45948.748809722223</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45948.748809722223</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45948.748809722223</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45948.748809722223</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45948.748809722223</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45948.748809722223</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45948.748809722223</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45948.748809722223</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45948.748809722223</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45948.748809722223</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45948.748809722223</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45948.748809722223</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45948.748809722223</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45948.748809722223</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45948.748809722223</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45948.748809722223</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45948.748809722223</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45948.748809722223</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45948.748809722223</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45948.748809722223</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45948.748809722223</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45948.748809722223</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45948.748809722223</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45948.748809722223</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45948.748809722223</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45948.748809722223</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45948.748809722223</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45948.748809722223</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45948.748809722223</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45948.748809722223</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45948.748809722223</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45948.748809722223</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45948.748809722223</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45948.748809722223</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45948.748809722223</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45948.748809722223</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45948.748809722223</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45948.748809722223</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45948.748809722223</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45948.748809722223</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45948.748809722223</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45948.748809722223</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45948.748809722223</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45948.748809722223</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45948.748809722223</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45948.748809722223</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45948.748809722223</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45948.748809722223</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45948.748809722223</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45948.748809722223</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45948.748809722223</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45948.748809722223</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45948.748809722223</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45948.748809722223</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45948.748809722223</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45948.748809722223</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45948.748809722223</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45948.748809722223</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45948.748809722223</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45948.748809722223</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45948.748809722223</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45948.748809722223</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45948.748809722223</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45948.748809722223</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45948.748809722223</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45948.748809722223</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45948.748809722223</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45948.748809722223</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45948.748809722223</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45948.748809722223</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45948.748809722223</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45948.748809722223</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45948.748809722223</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45948.748809722223</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45948.748809722223</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45948.748809722223</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45948.748809722223</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45948.748809722223</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45948.748809722223</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45948.748809722223</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45948.748809722223</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45948.748809722223</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45948.748809722223</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45948.748809722223</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45948.748809722223</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45948.748809722223</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45948.748809722223</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45948.748809722223</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45948.748809722223</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45948.748809722223</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45948.748809722223</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45948.748809722223</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45948.748809722223</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45948.748809722223</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45948.748809722223</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45948.748809722223</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45948.748809722223</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45948.748809722223</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45948.748809722223</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45948.748809722223</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45948.748809722223</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45948.748809722223</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45948.748809722223</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45948.748809722223</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45948.748809722223</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45948.748809722223</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45948.748809722223</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45948.748809722223</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45948.748809722223</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45948.748809722223</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45948.748809722223</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45948.748809722223</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45948.748809722223</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45948.748809722223</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45948.748809722223</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45948.748809722223</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45948.748809722223</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45948.748809722223</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45948.748809722223</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45948.748809722223</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45948.748809722223</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45948.748809722223</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45948.748809722223</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45948.748809722223</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45948.748809722223</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45948.748809722223</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45948.748809722223</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45948.748809722223</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45948.748809722223</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45948.748809722223</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45948.748809722223</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45948.748809722223</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45948.748809722223</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45948.748809722223</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45948.748809722223</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45948.748809722223</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45948.748809722223</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45948.748809722223</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45948.748809722223</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45948.748809722223</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45948.748809722223</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45948.748809722223</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45948.748809722223</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45948.748809722223</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45948.748809722223</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45948.748809722223</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45948.748809722223</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45948.748809722223</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45948.748809722223</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45948.748809722223</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45948.748809722223</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45948.748809722223</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45948.748809722223</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45948.748809722223</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45948.748809722223</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45948.748809722223</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45948.748809722223</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45948.748809722223</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45948.748809722223</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45948.748809722223</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45948.748809722223</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45948.748809722223</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45948.748809722223</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45948.748809722223</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45948.748809722223</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45948.748809722223</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45948.748809722223</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45948.748809722223</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45948.748809722223</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45948.748809722223</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45948.748809722223</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45948.748809722223</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45948.748809722223</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45948.748809722223</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45948.748809722223</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45948.748809722223</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45948.748809722223</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45948.748809722223</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45948.748809722223</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45948.748809722223</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45948.748809722223</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45948.748809722223</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45948.748809722223</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45948.748809722223</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45948.748809722223</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45948.748809722223</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45948.748809722223</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45948.748809722223</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45948.748809722223</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45948.748809722223</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45948.748809722223</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45948.748809722223</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45948.748809722223</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45948.748809722223</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45948.748809722223</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45948.748809722223</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45948.748809722223</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45948.748809722223</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45948.748809722223</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45948.748809722223</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45948.748809722223</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45948.748809722223</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45948.748809722223</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45948.748809722223</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45948.748809722223</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45948.748809722223</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45948.748809722223</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45948.748809722223</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45948.748809722223</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45948.748809722223</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45948.748809722223</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45948.748809722223</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45948.748809722223</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45948.748809722223</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45948.748809722223</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45948.748809722223</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45948.748809722223</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45948.748809722223</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45948.748809722223</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45948.748809722223</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45948.748809722223</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45948.748809722223</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45948.748809722223</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45948.748809722223</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45948.748809722223</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45948.748809722223</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45948.748809722223</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45948.748809722223</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45948.748809722223</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45948.748809722223</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45948.748809722223</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45948.748809722223</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45948.748809722223</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45948.748809722223</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45948.748809722223</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45948.748809722223</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45948.748809722223</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45948.748809722223</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45948.748809722223</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39065</v>
      </c>
      <c r="B2" s="37" t="str">
        <f>IFERROR(VLOOKUP(D2,DB!A:K,11,0),"")</f>
        <v>R5</v>
      </c>
      <c r="C2" s="37">
        <v>3</v>
      </c>
      <c r="D2" s="120" t="s">
        <v>36000</v>
      </c>
      <c r="E2" s="37" t="s">
        <v>38964</v>
      </c>
      <c r="F2" s="38">
        <v>45891.832060185188</v>
      </c>
      <c r="G2" s="151">
        <f ca="1">IFERROR(NOW()-F2,"")</f>
        <v>56.916749537034775</v>
      </c>
      <c r="H2" s="38">
        <v>45891.790393518517</v>
      </c>
      <c r="I2" s="37" t="str">
        <f>IFERROR(VLOOKUP(D2,DB!A:F,6,0),"")</f>
        <v>Generator-SG</v>
      </c>
      <c r="J2" s="37" t="str">
        <f>IFERROR(VLOOKUP(D2,DB!A:G,7,0),"")</f>
        <v>Vandalized</v>
      </c>
      <c r="K2" s="37" t="s">
        <v>39066</v>
      </c>
      <c r="L2" s="37" t="str">
        <f>IFERROR(VLOOKUP(D2,DB!A:I,9,0),"")</f>
        <v>Latis</v>
      </c>
      <c r="M2" s="119"/>
    </row>
    <row r="3" spans="1:13" ht="30.75">
      <c r="A3" s="37" t="s">
        <v>39067</v>
      </c>
      <c r="B3" s="37" t="str">
        <f>IFERROR(VLOOKUP(D3,DB!A:K,11,0),"")</f>
        <v>R5</v>
      </c>
      <c r="C3" s="37">
        <v>1</v>
      </c>
      <c r="D3" s="37" t="s">
        <v>31295</v>
      </c>
      <c r="E3" s="37" t="s">
        <v>39045</v>
      </c>
      <c r="F3" s="38">
        <v>45926.188877314817</v>
      </c>
      <c r="G3" s="151">
        <f t="shared" ref="G3" ca="1" si="0">IFERROR(NOW()-F3,"")</f>
        <v>22.55993240740645</v>
      </c>
      <c r="H3" s="38">
        <v>45926.158159722225</v>
      </c>
      <c r="I3" s="37" t="str">
        <f>IFERROR(VLOOKUP(D3,DB!A:F,6,0),"")</f>
        <v>SCECO</v>
      </c>
      <c r="J3" s="37" t="str">
        <f>IFERROR(VLOOKUP(D3,DB!A:G,7,0),"")</f>
        <v>Good</v>
      </c>
      <c r="K3" s="37" t="s">
        <v>39068</v>
      </c>
      <c r="L3" s="37" t="str">
        <f>IFERROR(VLOOKUP(D3,DB!A:I,9,0),"")</f>
        <v>Latis</v>
      </c>
      <c r="M3" s="119"/>
    </row>
    <row r="4" spans="1:13" ht="30.75">
      <c r="A4" s="37" t="s">
        <v>39069</v>
      </c>
      <c r="B4" s="37" t="str">
        <f>IFERROR(VLOOKUP(D4,DB!A:K,11,0),"")</f>
        <v>R5</v>
      </c>
      <c r="C4" s="37">
        <v>2</v>
      </c>
      <c r="D4" s="37" t="s">
        <v>31159</v>
      </c>
      <c r="E4" s="37" t="s">
        <v>38964</v>
      </c>
      <c r="F4" s="38">
        <v>45944.771574074075</v>
      </c>
      <c r="G4" s="39">
        <f t="shared" ref="G4" ca="1" si="1">IFERROR(NOW()-F4,"")</f>
        <v>3.9772356481480529</v>
      </c>
      <c r="H4" s="38">
        <v>45944.676192129627</v>
      </c>
      <c r="I4" s="37" t="str">
        <f>IFERROR(VLOOKUP(D4,DB!A:F,6,0),"")</f>
        <v>SCECO</v>
      </c>
      <c r="J4" s="37" t="str">
        <f>IFERROR(VLOOKUP(D4,DB!A:G,7,0),"")</f>
        <v>Dead</v>
      </c>
      <c r="K4" s="37" t="s">
        <v>39070</v>
      </c>
      <c r="L4" s="37" t="str">
        <f>IFERROR(VLOOKUP(D4,DB!A:I,9,0),"")</f>
        <v>Latis</v>
      </c>
    </row>
    <row r="5" spans="1:13" ht="30.75">
      <c r="A5" s="164" t="s">
        <v>39071</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39072</v>
      </c>
      <c r="L5" s="164" t="str">
        <f>IFERROR(VLOOKUP(D5,DB!A:I,9,0),"")</f>
        <v>Latis</v>
      </c>
    </row>
    <row r="6" spans="1:13" ht="15">
      <c r="A6" s="164"/>
      <c r="B6" s="164" t="str">
        <f>IFERROR(VLOOKUP(D6,DB!A:K,11,0),"")</f>
        <v/>
      </c>
      <c r="C6" s="164"/>
      <c r="D6" s="164"/>
      <c r="E6" s="164"/>
      <c r="F6" s="165"/>
      <c r="G6" s="166">
        <f ca="1">IFERROR(NOW()-F6,"")</f>
        <v>45948.748809722223</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45948.748809722223</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45948.748809722223</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45948.748809722223</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45948.748809722223</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45948.748809722223</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45948.748809722223</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45948.748809722223</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45948.748809722223</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45948.748809722223</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45948.748809722223</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45948.748809722223</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45948.748809722223</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45948.748809722223</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45948.748809722223</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45948.748809722223</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45948.748809722223</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45948.748809722223</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45948.748809722223</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45948.748809722223</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45948.748809722223</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45948.748809722223</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45948.748809722223</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45948.748809722223</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45948.748809722223</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45948.748809722223</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45948.748809722223</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45948.748809722223</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45948.748809722223</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45948.748809722223</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45948.748809722223</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45948.748809722223</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45948.748809722223</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45948.748809722223</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45948.748809722223</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45948.748809722223</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45948.748809722223</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45948.748809722223</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45948.748809722223</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45948.748809722223</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45948.748809722223</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45948.748809722223</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45948.748809722223</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45948.748809722223</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45948.748809722223</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45948.748809722223</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45948.748809722223</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45948.748809722223</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45948.748809722223</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45948.748809722223</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45948.748809722223</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45948.748809722223</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45948.748809722223</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45948.748809722223</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45948.748809722223</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45948.748809722223</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45948.748809722223</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45948.748809722223</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45948.748809722223</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45948.748809722223</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45948.748809722223</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45948.748809722223</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45948.748809722223</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45948.748809722223</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45948.748809722223</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45948.748809722223</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45948.748809722223</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45948.748809722223</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45948.748809722223</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45948.748809722223</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45948.748809722223</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45948.748809722223</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45948.748809722223</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45948.748809722223</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45948.748809722223</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45948.748809722223</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45948.748809722223</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45948.748809722223</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45948.748809722223</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45948.748809722223</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45948.748809722223</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45948.748809722223</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45948.748809722223</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45948.748809722223</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45948.748809722223</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45948.748809722223</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45948.748809722223</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45948.748809722223</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45948.748809722223</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45948.748809722223</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45948.748809722223</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45948.748809722223</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45948.748809722223</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45948.748809722223</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45948.748809722223</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45948.748809722223</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45948.748809722223</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45948.748809722223</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45948.748809722223</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45948.748809722223</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45948.748809722223</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45948.748809722223</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45948.748809722223</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45948.748809722223</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45948.748809722223</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45948.748809722223</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45948.748809722223</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45948.748809722223</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45948.748809722223</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45948.748809722223</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45948.748809722223</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45948.748809722223</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45948.748809722223</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45948.748809722223</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45948.748809722223</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45948.748809722223</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45948.748809722223</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45948.748809722223</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45948.748809722223</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45948.748809722223</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45948.748809722223</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45948.748809722223</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45948.748809722223</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45948.748809722223</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45948.748809722223</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45948.748809722223</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45948.748809722223</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45948.748809722223</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45948.748809722223</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45948.748809722223</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45948.748809722223</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45948.748809722223</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45948.748809722223</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45948.748809722223</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45948.748809722223</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45948.748809722223</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45948.748809722223</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45948.748809722223</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45948.748809722223</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45948.748809722223</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45948.748809722223</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45948.748809722223</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45948.748809722223</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45948.748809722223</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45948.748809722223</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45948.748809722223</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45948.748809722223</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45948.748809722223</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45948.748809722223</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45948.748809722223</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45948.748809722223</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45948.748809722223</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45948.748809722223</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45948.748809722223</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45948.748809722223</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45948.748809722223</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45948.748809722223</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45948.748809722223</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45948.748809722223</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45948.748809722223</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45948.748809722223</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45948.748809722223</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45948.748809722223</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45948.748809722223</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45948.748809722223</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45948.748809722223</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45948.748809722223</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45948.748809722223</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45948.748809722223</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45948.748809722223</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45948.748809722223</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45948.748809722223</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45948.748809722223</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45948.748809722223</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45948.748809722223</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45948.748809722223</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45948.748809722223</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45948.748809722223</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45948.748809722223</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45948.748809722223</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45948.748809722223</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45948.748809722223</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45948.748809722223</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45948.748809722223</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45948.748809722223</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45948.748809722223</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45948.748809722223</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45948.748809722223</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45948.748809722223</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45948.748809722223</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45948.748809722223</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45948.748809722223</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45948.748809722223</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45948.748809722223</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45948.748809722223</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45948.748809722223</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45948.748809722223</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45948.748809722223</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45948.748809722223</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45948.748809722223</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45948.748809722223</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45948.748809722223</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45948.748809722223</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45948.748809722223</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45948.748809722223</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45948.748809722223</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45948.748809722223</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45948.748809722223</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45948.748809722223</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45948.748809722223</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45948.748809722223</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45948.748809722223</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45948.748809722223</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45948.748809722223</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45948.748809722223</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45948.748809722223</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45948.748809722223</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45948.748809722223</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45948.748809722223</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45948.748809722223</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45948.748809722223</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45948.748809722223</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45948.748809722223</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45948.748809722223</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45948.748809722223</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45948.748809722223</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45948.748809722223</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45948.748809722223</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45948.748809722223</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45948.748809722223</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45948.748809722223</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45948.748809722223</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45948.748809722223</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45948.748809722223</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45948.748809722223</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45948.748809722223</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45948.748809722223</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45948.748809722223</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45948.748809722223</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45948.748809722223</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45948.748809722223</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45948.748809722223</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45948.748809722223</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45948.748809722223</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45948.748809722223</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45948.748809722223</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45948.748809722223</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45948.748809722223</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45948.748809722223</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45948.748809722223</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45948.748809722223</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45948.748809722223</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45948.748809722223</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45948.748809722223</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45948.748809722223</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45948.748809722223</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45948.748809722223</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45948.748809722223</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45948.748809722223</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45948.748809722223</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45948.748809722223</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45948.748809722223</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45948.748809722223</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45948.748809722223</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45948.748809722223</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45948.748809722223</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45948.748809722223</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45948.748809722223</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45948.748809722223</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45948.748809722223</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45948.748809722223</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45948.748809722223</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45948.748809722223</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45948.748809722223</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45948.748809722223</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45948.748809722223</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45948.748809722223</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45948.748809722223</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45948.748809722223</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45948.748809722223</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45948.748809722223</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45948.748809722223</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45948.748809722223</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45948.748809722223</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45948.748809722223</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45948.748809722223</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45948.748809722223</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45948.748809722223</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45948.748809722223</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45948.748809722223</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45948.748809722223</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45948.748809722223</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45948.748809722223</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45948.748809722223</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45948.748809722223</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45948.748809722223</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45948.748809722223</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45948.748809722223</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45948.748809722223</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45948.748809722223</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45948.748809722223</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45948.748809722223</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45948.748809722223</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45948.748809722223</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45948.748809722223</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45948.748809722223</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45948.748809722223</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45948.748809722223</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45948.748809722223</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45948.748809722223</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45948.748809722223</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45948.748809722223</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45948.748809722223</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45948.748809722223</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45948.748809722223</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45948.748809722223</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45948.748809722223</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45948.748809722223</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45948.748809722223</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45948.748809722223</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45948.748809722223</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45948.748809722223</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45948.748809722223</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45948.748809722223</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45948.748809722223</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45948.748809722223</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45948.748809722223</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45948.748809722223</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45948.748809722223</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45948.748809722223</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45948.748809722223</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45948.748809722223</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45948.748809722223</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45948.748809722223</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45948.748809722223</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45948.748809722223</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45948.748809722223</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45948.748809722223</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45948.748809722223</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45948.748809722223</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45948.748809722223</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45948.748809722223</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45948.748809722223</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45948.748809722223</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45948.748809722223</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45948.748809722223</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45948.748809722223</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45948.748809722223</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45948.748809722223</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45948.748809722223</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45948.748809722223</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45948.748809722223</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45948.748809722223</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45948.748809722223</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45948.748809722223</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45948.748809722223</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45948.748809722223</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45948.748809722223</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45948.748809722223</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45948.748809722223</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45948.748809722223</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45948.748809722223</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45948.748809722223</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45948.748809722223</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45948.748809722223</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45948.748809722223</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45948.748809722223</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45948.748809722223</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45948.748809722223</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45948.748809722223</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45948.748809722223</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45948.748809722223</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45948.748809722223</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45948.748809722223</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45948.748809722223</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45948.748809722223</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45948.748809722223</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45948.748809722223</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45948.748809722223</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45948.748809722223</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45948.748809722223</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45948.748809722223</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45948.748809722223</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45948.748809722223</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45948.748809722223</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45948.748809722223</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45948.748809722223</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45948.748809722223</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45948.748809722223</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45948.748809722223</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45948.748809722223</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45948.748809722223</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45948.748809722223</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45948.748809722223</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45948.748809722223</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45948.748809722223</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45948.748809722223</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45948.748809722223</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45948.748809722223</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45948.748809722223</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45948.748809722223</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45948.748809722223</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45948.748809722223</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45948.748809722223</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45948.748809722223</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45948.748809722223</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45948.748809722223</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45948.748809722223</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45948.748809722223</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45948.748809722223</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45948.748809722223</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45948.748809722223</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45948.748809722223</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45948.748809722223</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45948.748809722223</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45948.748809722223</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45948.748809722223</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45948.748809722223</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45948.748809722223</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45948.748809722223</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45948.748809722223</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45948.748809722223</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45948.748809722223</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45948.748809722223</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45948.748809722223</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45948.748809722223</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45948.748809722223</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45948.748809722223</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45948.748809722223</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45948.748809722223</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45948.748809722223</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45948.748809722223</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45948.748809722223</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45948.748809722223</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45948.748809722223</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45948.748809722223</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45948.748809722223</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45948.748809722223</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45948.748809722223</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45948.748809722223</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45948.748809722223</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45948.748809722223</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45948.748809722223</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45948.748809722223</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45948.748809722223</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45948.748809722223</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45948.748809722223</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45948.748809722223</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45948.748809722223</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45948.748809722223</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45948.748809722223</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45948.748809722223</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45948.748809722223</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45948.748809722223</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45948.748809722223</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45948.748809722223</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45948.748809722223</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45948.748809722223</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45948.748809722223</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45948.748809722223</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45948.748809722223</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45948.748809722223</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45948.748809722223</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45948.748809722223</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45948.748809722223</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45948.748809722223</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45948.748809722223</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45948.748809722223</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45948.748809722223</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45948.748809722223</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45948.748809722223</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45948.748809722223</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45948.748809722223</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45948.748809722223</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45948.748809722223</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45948.748809722223</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45948.748809722223</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45948.748809722223</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45948.748809722223</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45948.748809722223</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45948.748809722223</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45948.748809722223</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45948.748809722223</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45948.748809722223</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45948.748809722223</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45948.748809722223</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45948.748809722223</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45948.748809722223</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45948.748809722223</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45948.748809722223</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45948.748809722223</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45948.748809722223</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45948.748809722223</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45948.748809722223</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45948.748809722223</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45948.748809722223</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45948.748809722223</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45948.748809722223</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45948.748809722223</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45948.748809722223</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45948.748809722223</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45948.748809722223</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45948.748809722223</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45948.748809722223</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45948.748809722223</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45948.748809722223</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45948.748809722223</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45948.748809722223</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45948.748809722223</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45948.748809722223</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45948.748809722223</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45948.748809722223</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45948.748809722223</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45948.748809722223</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45948.748809722223</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45948.748809722223</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45948.748809722223</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45948.748809722223</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45948.748809722223</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45948.748809722223</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45948.748809722223</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45948.748809722223</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45948.748809722223</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45948.748809722223</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45948.748809722223</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45948.748809722223</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45948.748809722223</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45948.748809722223</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45948.748809722223</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45948.748809722223</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45948.748809722223</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45948.748809722223</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45948.748809722223</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45948.748809722223</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45948.748809722223</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45948.748809722223</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45948.748809722223</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45948.748809722223</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45948.748809722223</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45948.748809722223</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45948.748809722223</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45948.748809722223</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45948.748809722223</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45948.748809722223</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45948.748809722223</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45948.748809722223</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45948.748809722223</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45948.748809722223</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45948.748809722223</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45948.748809722223</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45948.748809722223</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45948.748809722223</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45948.748809722223</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45948.748809722223</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45948.748809722223</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45948.748809722223</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45948.748809722223</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45948.748809722223</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45948.748809722223</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39073</v>
      </c>
      <c r="B2" s="143" t="s">
        <v>5398</v>
      </c>
      <c r="C2" s="142">
        <v>1</v>
      </c>
      <c r="D2" s="143" t="s">
        <v>34463</v>
      </c>
      <c r="E2" s="142" t="s">
        <v>39074</v>
      </c>
      <c r="F2" s="144">
        <v>45926.772847222222</v>
      </c>
      <c r="G2" s="145">
        <f ca="1">IFERROR(NOW()-F2,"-")</f>
        <v>21.975962500000605</v>
      </c>
      <c r="H2" s="146">
        <v>45927.449074074102</v>
      </c>
      <c r="I2" s="143" t="str">
        <f>IFERROR(VLOOKUP(D2,DB!A:F,6,0),"")</f>
        <v>SCECO</v>
      </c>
      <c r="J2" s="143" t="str">
        <f>IFERROR(VLOOKUP(D2,DB!A:G,7,0),"")</f>
        <v>Weak</v>
      </c>
      <c r="K2" s="142" t="s">
        <v>39075</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39076</v>
      </c>
      <c r="B3" s="143" t="str">
        <f>IFERROR(VLOOKUP(D3,DB!A:K,11,0),"")</f>
        <v>R6</v>
      </c>
      <c r="C3" s="142">
        <v>1</v>
      </c>
      <c r="D3" s="143" t="s">
        <v>34282</v>
      </c>
      <c r="E3" s="142" t="s">
        <v>38964</v>
      </c>
      <c r="F3" s="146">
        <v>45939.529062499998</v>
      </c>
      <c r="G3" s="145">
        <f ca="1">IFERROR(NOW()-F3,"-")</f>
        <v>9.2197472222251236</v>
      </c>
      <c r="H3" s="146">
        <v>45927.987534722219</v>
      </c>
      <c r="I3" s="143" t="str">
        <f>IFERROR(VLOOKUP(D3,DB!A:F,6,0),"")</f>
        <v>SCECO</v>
      </c>
      <c r="J3" s="143" t="str">
        <f>IFERROR(VLOOKUP(D3,DB!A:G,7,0),"")</f>
        <v>Vandalized</v>
      </c>
      <c r="K3" s="142" t="s">
        <v>39077</v>
      </c>
      <c r="L3" s="143" t="str">
        <f>IFERROR(VLOOKUP(D3,DB!A:I,9,0),"")</f>
        <v>Latis</v>
      </c>
    </row>
    <row r="4" spans="1:16383" ht="31.5" customHeight="1">
      <c r="A4" s="106" t="s">
        <v>39078</v>
      </c>
      <c r="B4" s="105" t="str">
        <f>IFERROR(VLOOKUP(D4,DB!A:K,11,0),"")</f>
        <v>R6</v>
      </c>
      <c r="C4" s="107">
        <v>1</v>
      </c>
      <c r="D4" s="105" t="s">
        <v>35019</v>
      </c>
      <c r="E4" s="142" t="s">
        <v>38964</v>
      </c>
      <c r="F4" s="109"/>
      <c r="G4" s="78">
        <f ca="1">IFERROR(NOW()-F4,"-")</f>
        <v>45948.748809722223</v>
      </c>
      <c r="H4" s="109">
        <v>45948.620763888888</v>
      </c>
      <c r="I4" s="105" t="str">
        <f>IFERROR(VLOOKUP(D4,DB!A:F,6,0),"")</f>
        <v>SCECO</v>
      </c>
      <c r="J4" s="104" t="str">
        <f>IFERROR(VLOOKUP(D4,DB!A:G,7,0),"")</f>
        <v>Vandalized</v>
      </c>
      <c r="K4" s="110" t="s">
        <v>39079</v>
      </c>
      <c r="L4" s="111" t="str">
        <f>IFERROR(VLOOKUP(D4,DB!A:I,9,0),"")</f>
        <v>Latis</v>
      </c>
    </row>
    <row r="5" spans="1:16383" ht="31.5" customHeight="1">
      <c r="A5" s="106" t="s">
        <v>39078</v>
      </c>
      <c r="B5" s="105" t="str">
        <f>IFERROR(VLOOKUP(D5,DB!A:K,11,0),"")</f>
        <v>R6</v>
      </c>
      <c r="C5" s="107">
        <v>1</v>
      </c>
      <c r="D5" s="105" t="s">
        <v>35633</v>
      </c>
      <c r="E5" s="142" t="s">
        <v>38964</v>
      </c>
      <c r="F5" s="109"/>
      <c r="G5" s="78">
        <f ca="1">IFERROR(NOW()-F5,"-")</f>
        <v>45948.748809722223</v>
      </c>
      <c r="H5" s="109">
        <v>45948.697245370371</v>
      </c>
      <c r="I5" s="105" t="str">
        <f>IFERROR(VLOOKUP(D5,DB!A:F,6,0),"")</f>
        <v>SCECO</v>
      </c>
      <c r="J5" s="104" t="str">
        <f>IFERROR(VLOOKUP(D5,DB!A:G,7,0),"")</f>
        <v>Good</v>
      </c>
      <c r="K5" s="110" t="s">
        <v>39080</v>
      </c>
      <c r="L5" s="111" t="str">
        <f>IFERROR(VLOOKUP(D5,DB!A:I,9,0),"")</f>
        <v>Latis</v>
      </c>
    </row>
    <row r="6" spans="1:16383" ht="31.5" customHeight="1">
      <c r="A6" s="106"/>
      <c r="B6" s="105" t="str">
        <f>IFERROR(VLOOKUP(D6,DB!A:K,11,0),"")</f>
        <v/>
      </c>
      <c r="C6" s="107"/>
      <c r="D6" s="105"/>
      <c r="E6" s="108"/>
      <c r="F6" s="109"/>
      <c r="G6" s="78">
        <f ca="1">IFERROR(NOW()-F6,"-")</f>
        <v>45948.748809722223</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45948.748809722223</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45948.748809722223</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45948.748809722223</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45948.748809722223</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45948.748809722223</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45948.748809722223</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45948.748809722223</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45948.748809722223</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45948.748809722223</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45948.748809722223</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45948.748809722223</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45948.748809722223</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45948.748809722223</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45948.748809722223</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45948.748809722223</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45948.748809722223</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45948.748809722223</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45948.748809722223</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45948.748809722223</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45948.748809722223</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45948.748809722223</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45948.748809722223</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45948.748809722223</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45948.748809722223</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45948.748809722223</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45948.748809722223</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45948.748809722223</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45948.748809722223</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45948.748809722223</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45948.748809722223</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45948.748809722223</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45948.748809722223</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45948.748809722223</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45948.748809722223</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45948.748809722223</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45948.748809722223</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45948.748809722223</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45948.748809722223</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45948.748809722223</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45948.748809722223</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45948.748809722223</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45948.748809722223</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45948.748809722223</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45948.748809722223</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45948.748809722223</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45948.748809722223</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45948.748809722223</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45948.748809722223</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45948.748809722223</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45948.748809722223</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45948.748809722223</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45948.748809722223</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45948.748809722223</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45948.748809722223</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45948.748809722223</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45948.748809722223</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45948.748809722223</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45948.748809722223</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45948.748809722223</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45948.748809722223</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45948.748809722223</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45948.748809722223</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45948.748809722223</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45948.748809722223</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45948.748809722223</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45948.748809722223</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45948.748809722223</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45948.748809722223</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45948.748809722223</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45948.748809722223</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45948.748809722223</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45948.748809722223</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45948.748809722223</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45948.748809722223</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45948.748809722223</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45948.748809722223</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45948.748809722223</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45948.748809722223</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45948.748809722223</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45948.748809722223</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45948.748809722223</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45948.748809722223</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45948.748809722223</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45948.748809722223</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2025-10-18T15:00:18Z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